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RACI Matrix" sheetId="2" state="visible" r:id="rId4"/>
    <sheet name="Entry-Exit Criteria" sheetId="3" state="visible" r:id="rId5"/>
    <sheet name="Defect Routing Log" sheetId="4" state="visible" r:id="rId6"/>
    <sheet name="BAT Sign-Off Checklist" sheetId="5" state="visible" r:id="rId7"/>
    <sheet name="Role Gap Assessment" sheetId="6" state="visible" r:id="rId8"/>
    <sheet name="Lookups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<sst xmlns="http://schemas.openxmlformats.org/spreadsheetml/2006/main" count="321" uniqueCount="178">
  <si>
    <t xml:space="preserve">QA, QE &amp; Business Acceptance Role Toolkit</t>
  </si>
  <si>
    <t xml:space="preserve">Companion to the TechFitFlow article: QA vs QE vs Business Acceptance Tester</t>
  </si>
  <si>
    <t xml:space="preserve">Tab</t>
  </si>
  <si>
    <t xml:space="preserve">What it is for</t>
  </si>
  <si>
    <t xml:space="preserve">How to use it</t>
  </si>
  <si>
    <t xml:space="preserve">RACI Matrix</t>
  </si>
  <si>
    <t xml:space="preserve">One owner (A) per quality activity across QA, QE, BAT, BA, PO, Dev</t>
  </si>
  <si>
    <t xml:space="preserve">Edit R/A/C/I letters in yellow cells. Column H flags rows without exactly one A.</t>
  </si>
  <si>
    <t xml:space="preserve">Entry-Exit Criteria</t>
  </si>
  <si>
    <t xml:space="preserve">Gate conditions for QE pipeline, QA system testing, BAT and UAT</t>
  </si>
  <si>
    <t xml:space="preserve">Replace sample criteria with your program's. Owner column = who enforces the gate.</t>
  </si>
  <si>
    <t xml:space="preserve">Defect Routing Log</t>
  </si>
  <si>
    <t xml:space="preserve">Classifies escaped defects by which role's gate should have caught them</t>
  </si>
  <si>
    <t xml:space="preserve">Fill yellow columns. 'Should have caught' and 'Escaped?' calculate automatically. Summary at the right.</t>
  </si>
  <si>
    <t xml:space="preserve">BAT Sign-Off Checklist</t>
  </si>
  <si>
    <t xml:space="preserve">Evidence checklist before business acceptance sign-off</t>
  </si>
  <si>
    <t xml:space="preserve">Set Status per item. Completion % updates automatically.</t>
  </si>
  <si>
    <t xml:space="preserve">Role Gap Assessment</t>
  </si>
  <si>
    <t xml:space="preserve">15-statement self-check to find the weakest quality perspective</t>
  </si>
  <si>
    <t xml:space="preserve">Score each statement 1-5. Lowest role average = where to invest first.</t>
  </si>
  <si>
    <t xml:space="preserve">Lookups</t>
  </si>
  <si>
    <t xml:space="preserve">Drop-down lists and routing map</t>
  </si>
  <si>
    <t xml:space="preserve">Change only if your defect categories differ.</t>
  </si>
  <si>
    <t xml:space="preserve">Legend</t>
  </si>
  <si>
    <t xml:space="preserve">Yellow fill = cells you edit</t>
  </si>
  <si>
    <t xml:space="preserve">White/grey cells = formulas or reference text</t>
  </si>
  <si>
    <t xml:space="preserve">Note</t>
  </si>
  <si>
    <t xml:space="preserve">Row 1 of each log contains an example of expected format</t>
  </si>
  <si>
    <t xml:space="preserve">Overwrite or delete the example row when you start.</t>
  </si>
  <si>
    <t xml:space="preserve">Quality RACI Matrix</t>
  </si>
  <si>
    <t xml:space="preserve">Exactly one A (or A/R) per row. Column H checks it.</t>
  </si>
  <si>
    <t xml:space="preserve">Activity</t>
  </si>
  <si>
    <t xml:space="preserve">QA</t>
  </si>
  <si>
    <t xml:space="preserve">QE</t>
  </si>
  <si>
    <t xml:space="preserve">BAT</t>
  </si>
  <si>
    <t xml:space="preserve">BA</t>
  </si>
  <si>
    <t xml:space="preserve">PO</t>
  </si>
  <si>
    <t xml:space="preserve">Dev</t>
  </si>
  <si>
    <t xml:space="preserve">One A? (check)</t>
  </si>
  <si>
    <t xml:space="preserve">Acceptance criteria review</t>
  </si>
  <si>
    <t xml:space="preserve">C</t>
  </si>
  <si>
    <t xml:space="preserve">R</t>
  </si>
  <si>
    <t xml:space="preserve">A</t>
  </si>
  <si>
    <t xml:space="preserve">Test strategy and test plan</t>
  </si>
  <si>
    <t xml:space="preserve">A/R</t>
  </si>
  <si>
    <t xml:space="preserve">I</t>
  </si>
  <si>
    <t xml:space="preserve">Automation framework</t>
  </si>
  <si>
    <t xml:space="preserve">CI/CD quality gates</t>
  </si>
  <si>
    <t xml:space="preserve">Smoke suite before QA handoff</t>
  </si>
  <si>
    <t xml:space="preserve">System and regression testing</t>
  </si>
  <si>
    <t xml:space="preserve">Test data management</t>
  </si>
  <si>
    <t xml:space="preserve">Business-rule validation</t>
  </si>
  <si>
    <t xml:space="preserve">End-to-end business process testing</t>
  </si>
  <si>
    <t xml:space="preserve">Compliance evidence pack</t>
  </si>
  <si>
    <t xml:space="preserve">Defect triage and priority</t>
  </si>
  <si>
    <t xml:space="preserve">UAT coordination</t>
  </si>
  <si>
    <t xml:space="preserve">Release go / no-go input</t>
  </si>
  <si>
    <t xml:space="preserve">Entry and Exit Criteria by Role Gate</t>
  </si>
  <si>
    <t xml:space="preserve">Sample criteria from regulated programs. Replace with yours.</t>
  </si>
  <si>
    <t xml:space="preserve">Gate</t>
  </si>
  <si>
    <t xml:space="preserve">Owner (A)</t>
  </si>
  <si>
    <t xml:space="preserve">Entry criteria</t>
  </si>
  <si>
    <t xml:space="preserve">Exit criteria</t>
  </si>
  <si>
    <t xml:space="preserve">Evidence stored at</t>
  </si>
  <si>
    <t xml:space="preserve">Status</t>
  </si>
  <si>
    <t xml:space="preserve">QE pipeline gate</t>
  </si>
  <si>
    <t xml:space="preserve">QE lead</t>
  </si>
  <si>
    <t xml:space="preserve">Merge request opened; unit tests pass locally</t>
  </si>
  <si>
    <t xml:space="preserve">Contract, API and smoke suites green; flaky tests quarantined with ticket</t>
  </si>
  <si>
    <t xml:space="preserve">CI run history</t>
  </si>
  <si>
    <t xml:space="preserve">In progress</t>
  </si>
  <si>
    <t xml:space="preserve">QA system testing</t>
  </si>
  <si>
    <t xml:space="preserve">QA lead</t>
  </si>
  <si>
    <t xml:space="preserve">Build deployed; smoke passed; stories at Ready for QA</t>
  </si>
  <si>
    <t xml:space="preserve">All planned cases executed; no open Critical; every High has an accepted plan</t>
  </si>
  <si>
    <t xml:space="preserve">Test tool cycle report</t>
  </si>
  <si>
    <t xml:space="preserve">Not started</t>
  </si>
  <si>
    <t xml:space="preserve">Business acceptance (BAT)</t>
  </si>
  <si>
    <t xml:space="preserve">BAT lead / sponsor</t>
  </si>
  <si>
    <t xml:space="preserve">QA summary issued; BAT data loaded; testers trained</t>
  </si>
  <si>
    <t xml:space="preserve">Every business rule passed or has signed exception; sponsor signs BAT report</t>
  </si>
  <si>
    <t xml:space="preserve">Signed BAT report</t>
  </si>
  <si>
    <t xml:space="preserve">UAT</t>
  </si>
  <si>
    <t xml:space="preserve">Product Owner</t>
  </si>
  <si>
    <t xml:space="preserve">BAT signed; known limitations briefed to users</t>
  </si>
  <si>
    <t xml:space="preserve">User group lead and PO sign UAT completion</t>
  </si>
  <si>
    <t xml:space="preserve">UAT sign-off</t>
  </si>
  <si>
    <t xml:space="preserve">Release go / no-go</t>
  </si>
  <si>
    <t xml:space="preserve">Release manager</t>
  </si>
  <si>
    <t xml:space="preserve">All gate reports available</t>
  </si>
  <si>
    <t xml:space="preserve">Decision recorded with open risks and rollback plan</t>
  </si>
  <si>
    <t xml:space="preserve">Change record</t>
  </si>
  <si>
    <t xml:space="preserve">Which role's gate should have caught each defect? Fill yellow columns only.</t>
  </si>
  <si>
    <t xml:space="preserve">Defect ID</t>
  </si>
  <si>
    <t xml:space="preserve">Summary</t>
  </si>
  <si>
    <t xml:space="preserve">Phase found</t>
  </si>
  <si>
    <t xml:space="preserve">Detected by role</t>
  </si>
  <si>
    <t xml:space="preserve">Defect category</t>
  </si>
  <si>
    <t xml:space="preserve">Should have caught (auto)</t>
  </si>
  <si>
    <t xml:space="preserve">Escaped? (auto)</t>
  </si>
  <si>
    <t xml:space="preserve">Action / test added</t>
  </si>
  <si>
    <t xml:space="preserve">Summary: should have been caught by</t>
  </si>
  <si>
    <t xml:space="preserve">PAAPI-467</t>
  </si>
  <si>
    <t xml:space="preserve">Decision clock starts at assignment, not receipt</t>
  </si>
  <si>
    <t xml:space="preserve">Requirement wrong or missing</t>
  </si>
  <si>
    <t xml:space="preserve">Rule added to BAT checklist; AC rewritten</t>
  </si>
  <si>
    <t xml:space="preserve">Gate owner</t>
  </si>
  <si>
    <t xml:space="preserve">All defects</t>
  </si>
  <si>
    <t xml:space="preserve">Escaped to UAT/Prod</t>
  </si>
  <si>
    <t xml:space="preserve">BAT / BA</t>
  </si>
  <si>
    <t xml:space="preserve">QE (environment)</t>
  </si>
  <si>
    <t xml:space="preserve">Total</t>
  </si>
  <si>
    <t xml:space="preserve">Weakest gate</t>
  </si>
  <si>
    <t xml:space="preserve">Row 5 is an example. Overwrite it with your first defect.</t>
  </si>
  <si>
    <t xml:space="preserve">Business Acceptance Sign-Off Checklist</t>
  </si>
  <si>
    <t xml:space="preserve">Each item should point to stored evidence, not memory.</t>
  </si>
  <si>
    <t xml:space="preserve">#</t>
  </si>
  <si>
    <t xml:space="preserve">Checklist item</t>
  </si>
  <si>
    <t xml:space="preserve">Evidence link / location</t>
  </si>
  <si>
    <t xml:space="preserve">Owner</t>
  </si>
  <si>
    <t xml:space="preserve">Notes</t>
  </si>
  <si>
    <t xml:space="preserve">Every business rule ID in scope has a linked BAT scenario</t>
  </si>
  <si>
    <t xml:space="preserve">Done</t>
  </si>
  <si>
    <t xml:space="preserve">Jira filter: BAT-scope rules</t>
  </si>
  <si>
    <t xml:space="preserve">BAT lead</t>
  </si>
  <si>
    <t xml:space="preserve">Each scenario shows pass, fail, or signed exception with owner and due date</t>
  </si>
  <si>
    <t xml:space="preserve">Calculation outputs reconciled against an independent source</t>
  </si>
  <si>
    <t xml:space="preserve">Compliance fields verified with the compliance analyst</t>
  </si>
  <si>
    <t xml:space="preserve">Test data source documented; PHI/PII masked per data-use approval</t>
  </si>
  <si>
    <t xml:space="preserve">Open defects reviewed with PO; no Critical; every High has workaround or fix date</t>
  </si>
  <si>
    <t xml:space="preserve">Downstream reports, extracts and interfaces checked for one full business cycle</t>
  </si>
  <si>
    <t xml:space="preserve">Feature-flag state at sign-off recorded (on / off) with follow-up sign-off if off</t>
  </si>
  <si>
    <t xml:space="preserve">Evidence stored where auditors expect it (screenshots, query output, signed report)</t>
  </si>
  <si>
    <t xml:space="preserve">UAT team briefed on known limitations</t>
  </si>
  <si>
    <t xml:space="preserve">Completion (Done / applicable items)</t>
  </si>
  <si>
    <t xml:space="preserve">Ready to sign?</t>
  </si>
  <si>
    <t xml:space="preserve">Role Gap Self-Assessment</t>
  </si>
  <si>
    <t xml:space="preserve">Score 1 (never true) to 5 (always true). Lowest average = invest there first.</t>
  </si>
  <si>
    <t xml:space="preserve">Statement</t>
  </si>
  <si>
    <t xml:space="preserve">Role perspective</t>
  </si>
  <si>
    <t xml:space="preserve">Score (1-5)</t>
  </si>
  <si>
    <t xml:space="preserve">Results</t>
  </si>
  <si>
    <t xml:space="preserve">Test cases use named techniques (boundary, decision table, state transition)</t>
  </si>
  <si>
    <t xml:space="preserve">Role</t>
  </si>
  <si>
    <t xml:space="preserve">Average</t>
  </si>
  <si>
    <t xml:space="preserve">Signal</t>
  </si>
  <si>
    <t xml:space="preserve">Every requirement traces to at least one executed test</t>
  </si>
  <si>
    <t xml:space="preserve">Defect reports are reproducible by a developer in under five minutes</t>
  </si>
  <si>
    <t xml:space="preserve">Regression scope is chosen by risk, not by habit</t>
  </si>
  <si>
    <t xml:space="preserve">QA reviews acceptance criteria before sprint commitment</t>
  </si>
  <si>
    <t xml:space="preserve">Invest first in</t>
  </si>
  <si>
    <t xml:space="preserve">A smoke suite runs automatically before any human tests a build</t>
  </si>
  <si>
    <t xml:space="preserve">Contract or API tests block merges when they fail</t>
  </si>
  <si>
    <t xml:space="preserve">Scores default to 3 as placeholders. Replace with your team's answers.</t>
  </si>
  <si>
    <t xml:space="preserve">Flaky tests are tracked and fixed within one sprint</t>
  </si>
  <si>
    <t xml:space="preserve">Test data can be created on demand without production copies</t>
  </si>
  <si>
    <t xml:space="preserve">Change failure rate is measured and reviewed each release</t>
  </si>
  <si>
    <t xml:space="preserve">A named business tester validates rules before UAT starts</t>
  </si>
  <si>
    <t xml:space="preserve">Calculations are reconciled against an independent source</t>
  </si>
  <si>
    <t xml:space="preserve">Compliance fields are verified with a compliance owner</t>
  </si>
  <si>
    <t xml:space="preserve">Business testers have protected time on the release plan</t>
  </si>
  <si>
    <t xml:space="preserve">Escaped business-rule defects are tracked per release</t>
  </si>
  <si>
    <t xml:space="preserve">Drop-down sources and routing map</t>
  </si>
  <si>
    <t xml:space="preserve">Should have been caught by</t>
  </si>
  <si>
    <t xml:space="preserve">RACI code</t>
  </si>
  <si>
    <t xml:space="preserve">QE pipeline</t>
  </si>
  <si>
    <t xml:space="preserve">Business rule or calculation</t>
  </si>
  <si>
    <t xml:space="preserve">QA system test</t>
  </si>
  <si>
    <t xml:space="preserve">Compliance or regulatory field</t>
  </si>
  <si>
    <t xml:space="preserve">Schema or contract violation</t>
  </si>
  <si>
    <t xml:space="preserve">N/A</t>
  </si>
  <si>
    <t xml:space="preserve">Regression in existing feature</t>
  </si>
  <si>
    <t xml:space="preserve">Production</t>
  </si>
  <si>
    <t xml:space="preserve">Build or deployment failure</t>
  </si>
  <si>
    <t xml:space="preserve">Functional logic vs spec</t>
  </si>
  <si>
    <t xml:space="preserve">Boundary or state handling</t>
  </si>
  <si>
    <t xml:space="preserve">Environment or test data gap</t>
  </si>
  <si>
    <t xml:space="preserve">Usability or workflow fit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</si>
</sst>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0%"/>
    <numFmt numFmtId="166" formatCode="0.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E3A5F"/>
      <name val="Arial"/>
      <family val="0"/>
      <charset val="1"/>
    </font>
    <font>
      <i val="true"/>
      <sz val="10"/>
      <color rgb="FF47556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1"/>
      <color rgb="FF1E3A5F"/>
      <name val="Arial"/>
      <family val="0"/>
      <charset val="1"/>
    </font>
    <font>
      <i val="true"/>
      <sz val="9"/>
      <color rgb="FF475569"/>
      <name val="Arial"/>
      <family val="0"/>
      <charset val="1"/>
    </font>
    <font>
      <b val="true"/>
      <sz val="11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E3A5F"/>
        <bgColor rgb="FF333333"/>
      </patternFill>
    </fill>
    <fill>
      <patternFill patternType="solid">
        <fgColor rgb="FFFFF9C4"/>
        <bgColor rgb="FFFFFF99"/>
      </patternFill>
    </fill>
    <fill>
      <patternFill patternType="solid">
        <fgColor rgb="FFF1F5F9"/>
        <bgColor rgb="FFFFFFFF"/>
      </patternFill>
    </fill>
    <fill>
      <patternFill patternType="solid">
        <fgColor rgb="FFB45309"/>
        <bgColor rgb="FF99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FECACA"/>
        </patternFill>
      </fill>
    </dxf>
    <dxf>
      <fill>
        <patternFill>
          <bgColor rgb="FFBBF7D0"/>
        </patternFill>
      </fill>
    </dxf>
    <dxf>
      <fill>
        <patternFill>
          <bgColor rgb="FFFCA5A5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C4"/>
      <rgbColor rgb="FFF1F5F9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BF7D0"/>
      <rgbColor rgb="FFFFFF99"/>
      <rgbColor rgb="FF99CCFF"/>
      <rgbColor rgb="FFFCA5A5"/>
      <rgbColor rgb="FFCC99FF"/>
      <rgbColor rgb="FFFECACA"/>
      <rgbColor rgb="FF3366FF"/>
      <rgbColor rgb="FF33CCCC"/>
      <rgbColor rgb="FF99CC00"/>
      <rgbColor rgb="FFFFCC00"/>
      <rgbColor rgb="FFFF9900"/>
      <rgbColor rgb="FFFF6600"/>
      <rgbColor rgb="FF475569"/>
      <rgbColor rgb="FF969696"/>
      <rgbColor rgb="FF1E3A5F"/>
      <rgbColor rgb="FF339966"/>
      <rgbColor rgb="FF003300"/>
      <rgbColor rgb="FF333300"/>
      <rgbColor rgb="FFB45309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4"/>
    <col collapsed="false" customWidth="true" hidden="false" outlineLevel="0" max="2" min="2" style="0" width="60"/>
    <col collapsed="false" customWidth="true" hidden="false" outlineLevel="0" max="3" min="3" style="0" width="70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3" t="s">
        <v>3</v>
      </c>
      <c r="C4" s="3" t="s">
        <v>4</v>
      </c>
    </row>
    <row r="5" customFormat="false" ht="15" hidden="false" customHeight="false" outlineLevel="0" collapsed="false">
      <c r="A5" s="4" t="s">
        <v>5</v>
      </c>
      <c r="B5" s="5" t="s">
        <v>6</v>
      </c>
      <c r="C5" s="5" t="s">
        <v>7</v>
      </c>
    </row>
    <row r="6" customFormat="false" ht="15" hidden="false" customHeight="false" outlineLevel="0" collapsed="false">
      <c r="A6" s="4" t="s">
        <v>8</v>
      </c>
      <c r="B6" s="5" t="s">
        <v>9</v>
      </c>
      <c r="C6" s="5" t="s">
        <v>10</v>
      </c>
    </row>
    <row r="7" customFormat="false" ht="23.85" hidden="false" customHeight="false" outlineLevel="0" collapsed="false">
      <c r="A7" s="4" t="s">
        <v>11</v>
      </c>
      <c r="B7" s="5" t="s">
        <v>12</v>
      </c>
      <c r="C7" s="5" t="s">
        <v>13</v>
      </c>
    </row>
    <row r="8" customFormat="false" ht="15" hidden="false" customHeight="false" outlineLevel="0" collapsed="false">
      <c r="A8" s="4" t="s">
        <v>14</v>
      </c>
      <c r="B8" s="5" t="s">
        <v>15</v>
      </c>
      <c r="C8" s="5" t="s">
        <v>16</v>
      </c>
    </row>
    <row r="9" customFormat="false" ht="15" hidden="false" customHeight="false" outlineLevel="0" collapsed="false">
      <c r="A9" s="4" t="s">
        <v>17</v>
      </c>
      <c r="B9" s="5" t="s">
        <v>18</v>
      </c>
      <c r="C9" s="5" t="s">
        <v>19</v>
      </c>
    </row>
    <row r="10" customFormat="false" ht="15" hidden="false" customHeight="false" outlineLevel="0" collapsed="false">
      <c r="A10" s="4" t="s">
        <v>20</v>
      </c>
      <c r="B10" s="5" t="s">
        <v>21</v>
      </c>
      <c r="C10" s="5" t="s">
        <v>22</v>
      </c>
    </row>
    <row r="11" customFormat="false" ht="15" hidden="false" customHeight="false" outlineLevel="0" collapsed="false">
      <c r="A11" s="4"/>
      <c r="B11" s="5"/>
      <c r="C11" s="5"/>
    </row>
    <row r="12" customFormat="false" ht="15" hidden="false" customHeight="false" outlineLevel="0" collapsed="false">
      <c r="A12" s="4" t="s">
        <v>23</v>
      </c>
      <c r="B12" s="6" t="s">
        <v>24</v>
      </c>
      <c r="C12" s="5" t="s">
        <v>25</v>
      </c>
    </row>
    <row r="13" customFormat="false" ht="15" hidden="false" customHeight="false" outlineLevel="0" collapsed="false">
      <c r="A13" s="4" t="s">
        <v>26</v>
      </c>
      <c r="B13" s="5" t="s">
        <v>27</v>
      </c>
      <c r="C13" s="5" t="s">
        <v>28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8"/>
    <col collapsed="false" customWidth="true" hidden="false" outlineLevel="0" max="7" min="2" style="0" width="8"/>
    <col collapsed="false" customWidth="true" hidden="false" outlineLevel="0" max="8" min="8" style="0" width="18"/>
  </cols>
  <sheetData>
    <row r="1" customFormat="false" ht="18.55" hidden="false" customHeight="false" outlineLevel="0" collapsed="false">
      <c r="A1" s="1" t="s">
        <v>29</v>
      </c>
    </row>
    <row r="2" customFormat="false" ht="15" hidden="false" customHeight="false" outlineLevel="0" collapsed="false">
      <c r="A2" s="2" t="s">
        <v>30</v>
      </c>
    </row>
    <row r="4" customFormat="false" ht="15" hidden="false" customHeight="false" outlineLevel="0" collapsed="false">
      <c r="A4" s="3" t="s">
        <v>31</v>
      </c>
      <c r="B4" s="3" t="s">
        <v>32</v>
      </c>
      <c r="C4" s="3" t="s">
        <v>33</v>
      </c>
      <c r="D4" s="3" t="s">
        <v>34</v>
      </c>
      <c r="E4" s="3" t="s">
        <v>35</v>
      </c>
      <c r="F4" s="3" t="s">
        <v>36</v>
      </c>
      <c r="G4" s="3" t="s">
        <v>37</v>
      </c>
      <c r="H4" s="3" t="s">
        <v>38</v>
      </c>
    </row>
    <row r="5" customFormat="false" ht="15" hidden="false" customHeight="false" outlineLevel="0" collapsed="false">
      <c r="A5" s="4" t="s">
        <v>39</v>
      </c>
      <c r="B5" s="7" t="s">
        <v>40</v>
      </c>
      <c r="C5" s="7" t="s">
        <v>40</v>
      </c>
      <c r="D5" s="7" t="s">
        <v>40</v>
      </c>
      <c r="E5" s="7" t="s">
        <v>41</v>
      </c>
      <c r="F5" s="7" t="s">
        <v>42</v>
      </c>
      <c r="G5" s="7" t="s">
        <v>40</v>
      </c>
      <c r="H5" s="5" t="str">
        <f aca="false">IF(COUNTIF(B5:G5,"A*")=1,"OK","Fix: "&amp;COUNTIF(B5:G5,"A*")&amp;" owners")</f>
        <v>OK</v>
      </c>
    </row>
    <row r="6" customFormat="false" ht="15" hidden="false" customHeight="false" outlineLevel="0" collapsed="false">
      <c r="A6" s="4" t="s">
        <v>43</v>
      </c>
      <c r="B6" s="7" t="s">
        <v>44</v>
      </c>
      <c r="C6" s="7" t="s">
        <v>40</v>
      </c>
      <c r="D6" s="7" t="s">
        <v>40</v>
      </c>
      <c r="E6" s="7" t="s">
        <v>40</v>
      </c>
      <c r="F6" s="7" t="s">
        <v>45</v>
      </c>
      <c r="G6" s="7" t="s">
        <v>45</v>
      </c>
      <c r="H6" s="5" t="str">
        <f aca="false">IF(COUNTIF(B6:G6,"A*")=1,"OK","Fix: "&amp;COUNTIF(B6:G6,"A*")&amp;" owners")</f>
        <v>OK</v>
      </c>
    </row>
    <row r="7" customFormat="false" ht="15" hidden="false" customHeight="false" outlineLevel="0" collapsed="false">
      <c r="A7" s="4" t="s">
        <v>46</v>
      </c>
      <c r="B7" s="7" t="s">
        <v>40</v>
      </c>
      <c r="C7" s="7" t="s">
        <v>44</v>
      </c>
      <c r="D7" s="7" t="s">
        <v>45</v>
      </c>
      <c r="E7" s="7" t="s">
        <v>45</v>
      </c>
      <c r="F7" s="7" t="s">
        <v>45</v>
      </c>
      <c r="G7" s="7" t="s">
        <v>40</v>
      </c>
      <c r="H7" s="5" t="str">
        <f aca="false">IF(COUNTIF(B7:G7,"A*")=1,"OK","Fix: "&amp;COUNTIF(B7:G7,"A*")&amp;" owners")</f>
        <v>OK</v>
      </c>
    </row>
    <row r="8" customFormat="false" ht="15" hidden="false" customHeight="false" outlineLevel="0" collapsed="false">
      <c r="A8" s="4" t="s">
        <v>47</v>
      </c>
      <c r="B8" s="7" t="s">
        <v>45</v>
      </c>
      <c r="C8" s="7" t="s">
        <v>42</v>
      </c>
      <c r="D8" s="7" t="s">
        <v>45</v>
      </c>
      <c r="E8" s="7" t="s">
        <v>45</v>
      </c>
      <c r="F8" s="7" t="s">
        <v>45</v>
      </c>
      <c r="G8" s="7" t="s">
        <v>41</v>
      </c>
      <c r="H8" s="5" t="str">
        <f aca="false">IF(COUNTIF(B8:G8,"A*")=1,"OK","Fix: "&amp;COUNTIF(B8:G8,"A*")&amp;" owners")</f>
        <v>OK</v>
      </c>
    </row>
    <row r="9" customFormat="false" ht="15" hidden="false" customHeight="false" outlineLevel="0" collapsed="false">
      <c r="A9" s="4" t="s">
        <v>48</v>
      </c>
      <c r="B9" s="7" t="s">
        <v>40</v>
      </c>
      <c r="C9" s="7" t="s">
        <v>44</v>
      </c>
      <c r="D9" s="7" t="s">
        <v>45</v>
      </c>
      <c r="E9" s="7" t="s">
        <v>45</v>
      </c>
      <c r="F9" s="7" t="s">
        <v>45</v>
      </c>
      <c r="G9" s="7" t="s">
        <v>41</v>
      </c>
      <c r="H9" s="5" t="str">
        <f aca="false">IF(COUNTIF(B9:G9,"A*")=1,"OK","Fix: "&amp;COUNTIF(B9:G9,"A*")&amp;" owners")</f>
        <v>OK</v>
      </c>
    </row>
    <row r="10" customFormat="false" ht="15" hidden="false" customHeight="false" outlineLevel="0" collapsed="false">
      <c r="A10" s="4" t="s">
        <v>49</v>
      </c>
      <c r="B10" s="7" t="s">
        <v>44</v>
      </c>
      <c r="C10" s="7" t="s">
        <v>41</v>
      </c>
      <c r="D10" s="7" t="s">
        <v>45</v>
      </c>
      <c r="E10" s="7" t="s">
        <v>45</v>
      </c>
      <c r="F10" s="7" t="s">
        <v>45</v>
      </c>
      <c r="G10" s="7" t="s">
        <v>40</v>
      </c>
      <c r="H10" s="5" t="str">
        <f aca="false">IF(COUNTIF(B10:G10,"A*")=1,"OK","Fix: "&amp;COUNTIF(B10:G10,"A*")&amp;" owners")</f>
        <v>OK</v>
      </c>
    </row>
    <row r="11" customFormat="false" ht="15" hidden="false" customHeight="false" outlineLevel="0" collapsed="false">
      <c r="A11" s="4" t="s">
        <v>50</v>
      </c>
      <c r="B11" s="7" t="s">
        <v>40</v>
      </c>
      <c r="C11" s="7" t="s">
        <v>44</v>
      </c>
      <c r="D11" s="7" t="s">
        <v>40</v>
      </c>
      <c r="E11" s="7" t="s">
        <v>40</v>
      </c>
      <c r="F11" s="7" t="s">
        <v>45</v>
      </c>
      <c r="G11" s="7" t="s">
        <v>40</v>
      </c>
      <c r="H11" s="5" t="str">
        <f aca="false">IF(COUNTIF(B11:G11,"A*")=1,"OK","Fix: "&amp;COUNTIF(B11:G11,"A*")&amp;" owners")</f>
        <v>OK</v>
      </c>
    </row>
    <row r="12" customFormat="false" ht="15" hidden="false" customHeight="false" outlineLevel="0" collapsed="false">
      <c r="A12" s="4" t="s">
        <v>51</v>
      </c>
      <c r="B12" s="7" t="s">
        <v>40</v>
      </c>
      <c r="C12" s="7" t="s">
        <v>45</v>
      </c>
      <c r="D12" s="7" t="s">
        <v>44</v>
      </c>
      <c r="E12" s="7" t="s">
        <v>40</v>
      </c>
      <c r="F12" s="7" t="s">
        <v>45</v>
      </c>
      <c r="G12" s="7" t="s">
        <v>45</v>
      </c>
      <c r="H12" s="5" t="str">
        <f aca="false">IF(COUNTIF(B12:G12,"A*")=1,"OK","Fix: "&amp;COUNTIF(B12:G12,"A*")&amp;" owners")</f>
        <v>OK</v>
      </c>
    </row>
    <row r="13" customFormat="false" ht="15" hidden="false" customHeight="false" outlineLevel="0" collapsed="false">
      <c r="A13" s="4" t="s">
        <v>52</v>
      </c>
      <c r="B13" s="7" t="s">
        <v>40</v>
      </c>
      <c r="C13" s="7" t="s">
        <v>45</v>
      </c>
      <c r="D13" s="7" t="s">
        <v>44</v>
      </c>
      <c r="E13" s="7" t="s">
        <v>40</v>
      </c>
      <c r="F13" s="7" t="s">
        <v>45</v>
      </c>
      <c r="G13" s="7" t="s">
        <v>45</v>
      </c>
      <c r="H13" s="5" t="str">
        <f aca="false">IF(COUNTIF(B13:G13,"A*")=1,"OK","Fix: "&amp;COUNTIF(B13:G13,"A*")&amp;" owners")</f>
        <v>OK</v>
      </c>
    </row>
    <row r="14" customFormat="false" ht="15" hidden="false" customHeight="false" outlineLevel="0" collapsed="false">
      <c r="A14" s="4" t="s">
        <v>53</v>
      </c>
      <c r="B14" s="7" t="s">
        <v>41</v>
      </c>
      <c r="C14" s="7" t="s">
        <v>40</v>
      </c>
      <c r="D14" s="7" t="s">
        <v>42</v>
      </c>
      <c r="E14" s="7" t="s">
        <v>40</v>
      </c>
      <c r="F14" s="7" t="s">
        <v>45</v>
      </c>
      <c r="G14" s="7" t="s">
        <v>45</v>
      </c>
      <c r="H14" s="5" t="str">
        <f aca="false">IF(COUNTIF(B14:G14,"A*")=1,"OK","Fix: "&amp;COUNTIF(B14:G14,"A*")&amp;" owners")</f>
        <v>OK</v>
      </c>
    </row>
    <row r="15" customFormat="false" ht="15" hidden="false" customHeight="false" outlineLevel="0" collapsed="false">
      <c r="A15" s="4" t="s">
        <v>54</v>
      </c>
      <c r="B15" s="7" t="s">
        <v>40</v>
      </c>
      <c r="C15" s="7" t="s">
        <v>40</v>
      </c>
      <c r="D15" s="7" t="s">
        <v>40</v>
      </c>
      <c r="E15" s="7" t="s">
        <v>45</v>
      </c>
      <c r="F15" s="7" t="s">
        <v>42</v>
      </c>
      <c r="G15" s="7" t="s">
        <v>40</v>
      </c>
      <c r="H15" s="5" t="str">
        <f aca="false">IF(COUNTIF(B15:G15,"A*")=1,"OK","Fix: "&amp;COUNTIF(B15:G15,"A*")&amp;" owners")</f>
        <v>OK</v>
      </c>
    </row>
    <row r="16" customFormat="false" ht="15" hidden="false" customHeight="false" outlineLevel="0" collapsed="false">
      <c r="A16" s="4" t="s">
        <v>55</v>
      </c>
      <c r="B16" s="7" t="s">
        <v>41</v>
      </c>
      <c r="C16" s="7" t="s">
        <v>45</v>
      </c>
      <c r="D16" s="7" t="s">
        <v>40</v>
      </c>
      <c r="E16" s="7" t="s">
        <v>41</v>
      </c>
      <c r="F16" s="7" t="s">
        <v>42</v>
      </c>
      <c r="G16" s="7" t="s">
        <v>45</v>
      </c>
      <c r="H16" s="5" t="str">
        <f aca="false">IF(COUNTIF(B16:G16,"A*")=1,"OK","Fix: "&amp;COUNTIF(B16:G16,"A*")&amp;" owners")</f>
        <v>OK</v>
      </c>
    </row>
    <row r="17" customFormat="false" ht="15" hidden="false" customHeight="false" outlineLevel="0" collapsed="false">
      <c r="A17" s="4" t="s">
        <v>56</v>
      </c>
      <c r="B17" s="7" t="s">
        <v>41</v>
      </c>
      <c r="C17" s="7" t="s">
        <v>41</v>
      </c>
      <c r="D17" s="7" t="s">
        <v>41</v>
      </c>
      <c r="E17" s="7" t="s">
        <v>45</v>
      </c>
      <c r="F17" s="7" t="s">
        <v>42</v>
      </c>
      <c r="G17" s="7" t="s">
        <v>45</v>
      </c>
      <c r="H17" s="5" t="str">
        <f aca="false">IF(COUNTIF(B17:G17,"A*")=1,"OK","Fix: "&amp;COUNTIF(B17:G17,"A*")&amp;" owners")</f>
        <v>OK</v>
      </c>
    </row>
  </sheetData>
  <conditionalFormatting sqref="B5:G17">
    <cfRule type="cellIs" priority="2" operator="equal" aboveAverage="0" equalAverage="0" bottom="0" percent="0" rank="0" text="" dxfId="0">
      <formula>"A"</formula>
    </cfRule>
    <cfRule type="cellIs" priority="3" operator="equal" aboveAverage="0" equalAverage="0" bottom="0" percent="0" rank="0" text="" dxfId="0">
      <formula>"A/R"</formula>
    </cfRule>
    <cfRule type="cellIs" priority="4" operator="equal" aboveAverage="0" equalAverage="0" bottom="0" percent="0" rank="0" text="" dxfId="1">
      <formula>"R"</formula>
    </cfRule>
  </conditionalFormatting>
  <conditionalFormatting sqref="H5:H17">
    <cfRule type="expression" priority="5" aboveAverage="0" equalAverage="0" bottom="0" percent="0" rank="0" text="" dxfId="2">
      <formula>LEFT(H5,3)="Fix"</formula>
    </cfRule>
  </conditionalFormatting>
  <dataValidations count="1">
    <dataValidation allowBlank="true" errorStyle="stop" operator="between" showDropDown="false" showErrorMessage="false" showInputMessage="false" sqref="B5:G17" type="list">
      <formula1>Lookups!$H$5:$H$9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0"/>
    <col collapsed="false" customWidth="true" hidden="false" outlineLevel="0" max="3" min="3" style="0" width="42"/>
    <col collapsed="false" customWidth="true" hidden="false" outlineLevel="0" max="4" min="4" style="0" width="48"/>
    <col collapsed="false" customWidth="true" hidden="false" outlineLevel="0" max="5" min="5" style="0" width="24"/>
    <col collapsed="false" customWidth="true" hidden="false" outlineLevel="0" max="6" min="6" style="0" width="14"/>
  </cols>
  <sheetData>
    <row r="1" customFormat="false" ht="18.55" hidden="false" customHeight="false" outlineLevel="0" collapsed="false">
      <c r="A1" s="1" t="s">
        <v>57</v>
      </c>
    </row>
    <row r="2" customFormat="false" ht="15" hidden="false" customHeight="false" outlineLevel="0" collapsed="false">
      <c r="A2" s="2" t="s">
        <v>58</v>
      </c>
    </row>
    <row r="4" customFormat="false" ht="15" hidden="false" customHeight="false" outlineLevel="0" collapsed="false">
      <c r="A4" s="3" t="s">
        <v>59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</row>
    <row r="5" customFormat="false" ht="23.85" hidden="false" customHeight="false" outlineLevel="0" collapsed="false">
      <c r="A5" s="4" t="s">
        <v>65</v>
      </c>
      <c r="B5" s="6" t="s">
        <v>66</v>
      </c>
      <c r="C5" s="6" t="s">
        <v>67</v>
      </c>
      <c r="D5" s="6" t="s">
        <v>68</v>
      </c>
      <c r="E5" s="6" t="s">
        <v>69</v>
      </c>
      <c r="F5" s="6" t="s">
        <v>70</v>
      </c>
    </row>
    <row r="6" customFormat="false" ht="23.85" hidden="false" customHeight="false" outlineLevel="0" collapsed="false">
      <c r="A6" s="4" t="s">
        <v>71</v>
      </c>
      <c r="B6" s="6" t="s">
        <v>72</v>
      </c>
      <c r="C6" s="6" t="s">
        <v>73</v>
      </c>
      <c r="D6" s="6" t="s">
        <v>74</v>
      </c>
      <c r="E6" s="6" t="s">
        <v>75</v>
      </c>
      <c r="F6" s="6" t="s">
        <v>76</v>
      </c>
    </row>
    <row r="7" customFormat="false" ht="23.85" hidden="false" customHeight="false" outlineLevel="0" collapsed="false">
      <c r="A7" s="4" t="s">
        <v>77</v>
      </c>
      <c r="B7" s="6" t="s">
        <v>78</v>
      </c>
      <c r="C7" s="6" t="s">
        <v>79</v>
      </c>
      <c r="D7" s="6" t="s">
        <v>80</v>
      </c>
      <c r="E7" s="6" t="s">
        <v>81</v>
      </c>
      <c r="F7" s="6" t="s">
        <v>76</v>
      </c>
    </row>
    <row r="8" customFormat="false" ht="15" hidden="false" customHeight="false" outlineLevel="0" collapsed="false">
      <c r="A8" s="4" t="s">
        <v>82</v>
      </c>
      <c r="B8" s="6" t="s">
        <v>83</v>
      </c>
      <c r="C8" s="6" t="s">
        <v>84</v>
      </c>
      <c r="D8" s="6" t="s">
        <v>85</v>
      </c>
      <c r="E8" s="6" t="s">
        <v>86</v>
      </c>
      <c r="F8" s="6" t="s">
        <v>76</v>
      </c>
    </row>
    <row r="9" customFormat="false" ht="15" hidden="false" customHeight="false" outlineLevel="0" collapsed="false">
      <c r="A9" s="4" t="s">
        <v>87</v>
      </c>
      <c r="B9" s="6" t="s">
        <v>88</v>
      </c>
      <c r="C9" s="6" t="s">
        <v>89</v>
      </c>
      <c r="D9" s="6" t="s">
        <v>90</v>
      </c>
      <c r="E9" s="6" t="s">
        <v>91</v>
      </c>
      <c r="F9" s="6" t="s">
        <v>76</v>
      </c>
    </row>
  </sheetData>
  <dataValidations count="1">
    <dataValidation allowBlank="true" errorStyle="stop" operator="between" showDropDown="false" showErrorMessage="false" showInputMessage="false" sqref="F5:F9" type="list">
      <formula1>Lookups!$F$5:$F$8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6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4" topLeftCell="C5" activePane="bottomRight" state="frozen"/>
      <selection pane="topLeft" activeCell="A1" activeCellId="0" sqref="A1"/>
      <selection pane="topRight" activeCell="C1" activeCellId="0" sqref="C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2" min="2" style="0" width="42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5" min="5" style="0" width="30"/>
    <col collapsed="false" customWidth="true" hidden="false" outlineLevel="0" max="6" min="6" style="0" width="22"/>
    <col collapsed="false" customWidth="true" hidden="false" outlineLevel="0" max="7" min="7" style="0" width="12"/>
    <col collapsed="false" customWidth="true" hidden="false" outlineLevel="0" max="8" min="8" style="0" width="36"/>
    <col collapsed="false" customWidth="true" hidden="false" outlineLevel="0" max="9" min="9" style="0" width="3"/>
    <col collapsed="false" customWidth="true" hidden="false" outlineLevel="0" max="10" min="10" style="0" width="22"/>
    <col collapsed="false" customWidth="true" hidden="false" outlineLevel="0" max="11" min="11" style="0" width="14"/>
    <col collapsed="false" customWidth="true" hidden="false" outlineLevel="0" max="12" min="12" style="0" width="18"/>
  </cols>
  <sheetData>
    <row r="1" customFormat="false" ht="18.55" hidden="false" customHeight="false" outlineLevel="0" collapsed="false">
      <c r="A1" s="1" t="s">
        <v>11</v>
      </c>
    </row>
    <row r="2" customFormat="false" ht="15" hidden="false" customHeight="false" outlineLevel="0" collapsed="false">
      <c r="A2" s="2" t="s">
        <v>92</v>
      </c>
    </row>
    <row r="4" customFormat="false" ht="26.85" hidden="false" customHeight="false" outlineLevel="0" collapsed="false">
      <c r="A4" s="3" t="s">
        <v>93</v>
      </c>
      <c r="B4" s="3" t="s">
        <v>94</v>
      </c>
      <c r="C4" s="3" t="s">
        <v>95</v>
      </c>
      <c r="D4" s="3" t="s">
        <v>96</v>
      </c>
      <c r="E4" s="3" t="s">
        <v>97</v>
      </c>
      <c r="F4" s="3" t="s">
        <v>98</v>
      </c>
      <c r="G4" s="3" t="s">
        <v>99</v>
      </c>
      <c r="H4" s="3" t="s">
        <v>100</v>
      </c>
      <c r="J4" s="8" t="s">
        <v>101</v>
      </c>
    </row>
    <row r="5" customFormat="false" ht="15" hidden="false" customHeight="false" outlineLevel="0" collapsed="false">
      <c r="A5" s="6" t="s">
        <v>102</v>
      </c>
      <c r="B5" s="6" t="s">
        <v>103</v>
      </c>
      <c r="C5" s="6" t="s">
        <v>34</v>
      </c>
      <c r="D5" s="6" t="s">
        <v>34</v>
      </c>
      <c r="E5" s="6" t="s">
        <v>104</v>
      </c>
      <c r="F5" s="9" t="str">
        <f aca="false">IF(E5="","",IFERROR(INDEX(Lookups!$B$5:$B$14,MATCH(E5,Lookups!$A$5:$A$14,0)),"Check category"))</f>
        <v>BAT / BA</v>
      </c>
      <c r="G5" s="9" t="str">
        <f aca="false">IF(C5="","",IF(OR(C5="UAT",C5="Production"),"Yes","No"))</f>
        <v>No</v>
      </c>
      <c r="H5" s="6" t="s">
        <v>105</v>
      </c>
      <c r="J5" s="10" t="s">
        <v>106</v>
      </c>
      <c r="K5" s="10" t="s">
        <v>107</v>
      </c>
      <c r="L5" s="10" t="s">
        <v>108</v>
      </c>
    </row>
    <row r="6" customFormat="false" ht="15" hidden="false" customHeight="false" outlineLevel="0" collapsed="false">
      <c r="A6" s="6"/>
      <c r="B6" s="6"/>
      <c r="C6" s="6"/>
      <c r="D6" s="6"/>
      <c r="E6" s="6"/>
      <c r="F6" s="9" t="str">
        <f aca="false">IF(E6="","",IFERROR(INDEX(Lookups!$B$5:$B$14,MATCH(E6,Lookups!$A$5:$A$14,0)),"Check category"))</f>
        <v/>
      </c>
      <c r="G6" s="9" t="str">
        <f aca="false">IF(C6="","",IF(OR(C6="UAT",C6="Production"),"Yes","No"))</f>
        <v/>
      </c>
      <c r="H6" s="6"/>
      <c r="J6" s="4" t="s">
        <v>109</v>
      </c>
      <c r="K6" s="5" t="n">
        <f aca="false">COUNTIF($F$5:$F$64,J6)</f>
        <v>1</v>
      </c>
      <c r="L6" s="5" t="n">
        <f aca="false">COUNTIFS($F$5:$F$64,J6,$G$5:$G$64,"Yes")</f>
        <v>0</v>
      </c>
    </row>
    <row r="7" customFormat="false" ht="15" hidden="false" customHeight="false" outlineLevel="0" collapsed="false">
      <c r="A7" s="6"/>
      <c r="B7" s="6"/>
      <c r="C7" s="6"/>
      <c r="D7" s="6"/>
      <c r="E7" s="6"/>
      <c r="F7" s="9" t="str">
        <f aca="false">IF(E7="","",IFERROR(INDEX(Lookups!$B$5:$B$14,MATCH(E7,Lookups!$A$5:$A$14,0)),"Check category"))</f>
        <v/>
      </c>
      <c r="G7" s="9" t="str">
        <f aca="false">IF(C7="","",IF(OR(C7="UAT",C7="Production"),"Yes","No"))</f>
        <v/>
      </c>
      <c r="H7" s="6"/>
      <c r="J7" s="4" t="s">
        <v>33</v>
      </c>
      <c r="K7" s="5" t="n">
        <f aca="false">COUNTIF($F$5:$F$64,J7)</f>
        <v>0</v>
      </c>
      <c r="L7" s="5" t="n">
        <f aca="false">COUNTIFS($F$5:$F$64,J7,$G$5:$G$64,"Yes")</f>
        <v>0</v>
      </c>
    </row>
    <row r="8" customFormat="false" ht="15" hidden="false" customHeight="false" outlineLevel="0" collapsed="false">
      <c r="A8" s="6"/>
      <c r="B8" s="6"/>
      <c r="C8" s="6"/>
      <c r="D8" s="6"/>
      <c r="E8" s="6"/>
      <c r="F8" s="9" t="str">
        <f aca="false">IF(E8="","",IFERROR(INDEX(Lookups!$B$5:$B$14,MATCH(E8,Lookups!$A$5:$A$14,0)),"Check category"))</f>
        <v/>
      </c>
      <c r="G8" s="9" t="str">
        <f aca="false">IF(C8="","",IF(OR(C8="UAT",C8="Production"),"Yes","No"))</f>
        <v/>
      </c>
      <c r="H8" s="6"/>
      <c r="J8" s="4" t="s">
        <v>32</v>
      </c>
      <c r="K8" s="5" t="n">
        <f aca="false">COUNTIF($F$5:$F$64,J8)</f>
        <v>0</v>
      </c>
      <c r="L8" s="5" t="n">
        <f aca="false">COUNTIFS($F$5:$F$64,J8,$G$5:$G$64,"Yes")</f>
        <v>0</v>
      </c>
    </row>
    <row r="9" customFormat="false" ht="15" hidden="false" customHeight="false" outlineLevel="0" collapsed="false">
      <c r="A9" s="6"/>
      <c r="B9" s="6"/>
      <c r="C9" s="6"/>
      <c r="D9" s="6"/>
      <c r="E9" s="6"/>
      <c r="F9" s="9" t="str">
        <f aca="false">IF(E9="","",IFERROR(INDEX(Lookups!$B$5:$B$14,MATCH(E9,Lookups!$A$5:$A$14,0)),"Check category"))</f>
        <v/>
      </c>
      <c r="G9" s="9" t="str">
        <f aca="false">IF(C9="","",IF(OR(C9="UAT",C9="Production"),"Yes","No"))</f>
        <v/>
      </c>
      <c r="H9" s="6"/>
      <c r="J9" s="4" t="s">
        <v>110</v>
      </c>
      <c r="K9" s="5" t="n">
        <f aca="false">COUNTIF($F$5:$F$64,J9)</f>
        <v>0</v>
      </c>
      <c r="L9" s="5" t="n">
        <f aca="false">COUNTIFS($F$5:$F$64,J9,$G$5:$G$64,"Yes")</f>
        <v>0</v>
      </c>
    </row>
    <row r="10" customFormat="false" ht="15" hidden="false" customHeight="false" outlineLevel="0" collapsed="false">
      <c r="A10" s="6"/>
      <c r="B10" s="6"/>
      <c r="C10" s="6"/>
      <c r="D10" s="6"/>
      <c r="E10" s="6"/>
      <c r="F10" s="9" t="str">
        <f aca="false">IF(E10="","",IFERROR(INDEX(Lookups!$B$5:$B$14,MATCH(E10,Lookups!$A$5:$A$14,0)),"Check category"))</f>
        <v/>
      </c>
      <c r="G10" s="9" t="str">
        <f aca="false">IF(C10="","",IF(OR(C10="UAT",C10="Production"),"Yes","No"))</f>
        <v/>
      </c>
      <c r="H10" s="6"/>
      <c r="J10" s="4" t="s">
        <v>82</v>
      </c>
      <c r="K10" s="5" t="n">
        <f aca="false">COUNTIF($F$5:$F$64,J10)</f>
        <v>0</v>
      </c>
      <c r="L10" s="5" t="n">
        <f aca="false">COUNTIFS($F$5:$F$64,J10,$G$5:$G$64,"Yes")</f>
        <v>0</v>
      </c>
    </row>
    <row r="11" customFormat="false" ht="15" hidden="false" customHeight="false" outlineLevel="0" collapsed="false">
      <c r="A11" s="6"/>
      <c r="B11" s="6"/>
      <c r="C11" s="6"/>
      <c r="D11" s="6"/>
      <c r="E11" s="6"/>
      <c r="F11" s="9" t="str">
        <f aca="false">IF(E11="","",IFERROR(INDEX(Lookups!$B$5:$B$14,MATCH(E11,Lookups!$A$5:$A$14,0)),"Check category"))</f>
        <v/>
      </c>
      <c r="G11" s="9" t="str">
        <f aca="false">IF(C11="","",IF(OR(C11="UAT",C11="Production"),"Yes","No"))</f>
        <v/>
      </c>
      <c r="H11" s="6"/>
      <c r="J11" s="4" t="s">
        <v>111</v>
      </c>
      <c r="K11" s="4" t="n">
        <f aca="false">SUM(K6:K10)</f>
        <v>1</v>
      </c>
      <c r="L11" s="4" t="n">
        <f aca="false">SUM(L6:L10)</f>
        <v>0</v>
      </c>
    </row>
    <row r="12" customFormat="false" ht="15" hidden="false" customHeight="false" outlineLevel="0" collapsed="false">
      <c r="A12" s="6"/>
      <c r="B12" s="6"/>
      <c r="C12" s="6"/>
      <c r="D12" s="6"/>
      <c r="E12" s="6"/>
      <c r="F12" s="9" t="str">
        <f aca="false">IF(E12="","",IFERROR(INDEX(Lookups!$B$5:$B$14,MATCH(E12,Lookups!$A$5:$A$14,0)),"Check category"))</f>
        <v/>
      </c>
      <c r="G12" s="9" t="str">
        <f aca="false">IF(C12="","",IF(OR(C12="UAT",C12="Production"),"Yes","No"))</f>
        <v/>
      </c>
      <c r="H12" s="6"/>
      <c r="J12" s="4" t="s">
        <v>112</v>
      </c>
      <c r="K12" s="4" t="str">
        <f aca="false">IF(K11=0,"Log defects first",INDEX(J6:J10,MATCH(MAX(K6:K10),K6:K10,0)))</f>
        <v>BAT / BA</v>
      </c>
      <c r="L12" s="4"/>
    </row>
    <row r="13" customFormat="false" ht="15" hidden="false" customHeight="false" outlineLevel="0" collapsed="false">
      <c r="A13" s="6"/>
      <c r="B13" s="6"/>
      <c r="C13" s="6"/>
      <c r="D13" s="6"/>
      <c r="E13" s="6"/>
      <c r="F13" s="9" t="str">
        <f aca="false">IF(E13="","",IFERROR(INDEX(Lookups!$B$5:$B$14,MATCH(E13,Lookups!$A$5:$A$14,0)),"Check category"))</f>
        <v/>
      </c>
      <c r="G13" s="9" t="str">
        <f aca="false">IF(C13="","",IF(OR(C13="UAT",C13="Production"),"Yes","No"))</f>
        <v/>
      </c>
      <c r="H13" s="6"/>
      <c r="J13" s="11" t="s">
        <v>113</v>
      </c>
    </row>
    <row r="14" customFormat="false" ht="15" hidden="false" customHeight="false" outlineLevel="0" collapsed="false">
      <c r="A14" s="6"/>
      <c r="B14" s="6"/>
      <c r="C14" s="6"/>
      <c r="D14" s="6"/>
      <c r="E14" s="6"/>
      <c r="F14" s="9" t="str">
        <f aca="false">IF(E14="","",IFERROR(INDEX(Lookups!$B$5:$B$14,MATCH(E14,Lookups!$A$5:$A$14,0)),"Check category"))</f>
        <v/>
      </c>
      <c r="G14" s="9" t="str">
        <f aca="false">IF(C14="","",IF(OR(C14="UAT",C14="Production"),"Yes","No"))</f>
        <v/>
      </c>
      <c r="H14" s="6"/>
    </row>
    <row r="15" customFormat="false" ht="15" hidden="false" customHeight="false" outlineLevel="0" collapsed="false">
      <c r="A15" s="6"/>
      <c r="B15" s="6"/>
      <c r="C15" s="6"/>
      <c r="D15" s="6"/>
      <c r="E15" s="6"/>
      <c r="F15" s="9" t="str">
        <f aca="false">IF(E15="","",IFERROR(INDEX(Lookups!$B$5:$B$14,MATCH(E15,Lookups!$A$5:$A$14,0)),"Check category"))</f>
        <v/>
      </c>
      <c r="G15" s="9" t="str">
        <f aca="false">IF(C15="","",IF(OR(C15="UAT",C15="Production"),"Yes","No"))</f>
        <v/>
      </c>
      <c r="H15" s="6"/>
    </row>
    <row r="16" customFormat="false" ht="15" hidden="false" customHeight="false" outlineLevel="0" collapsed="false">
      <c r="A16" s="6"/>
      <c r="B16" s="6"/>
      <c r="C16" s="6"/>
      <c r="D16" s="6"/>
      <c r="E16" s="6"/>
      <c r="F16" s="9" t="str">
        <f aca="false">IF(E16="","",IFERROR(INDEX(Lookups!$B$5:$B$14,MATCH(E16,Lookups!$A$5:$A$14,0)),"Check category"))</f>
        <v/>
      </c>
      <c r="G16" s="9" t="str">
        <f aca="false">IF(C16="","",IF(OR(C16="UAT",C16="Production"),"Yes","No"))</f>
        <v/>
      </c>
      <c r="H16" s="6"/>
    </row>
    <row r="17" customFormat="false" ht="15" hidden="false" customHeight="false" outlineLevel="0" collapsed="false">
      <c r="A17" s="6"/>
      <c r="B17" s="6"/>
      <c r="C17" s="6"/>
      <c r="D17" s="6"/>
      <c r="E17" s="6"/>
      <c r="F17" s="9" t="str">
        <f aca="false">IF(E17="","",IFERROR(INDEX(Lookups!$B$5:$B$14,MATCH(E17,Lookups!$A$5:$A$14,0)),"Check category"))</f>
        <v/>
      </c>
      <c r="G17" s="9" t="str">
        <f aca="false">IF(C17="","",IF(OR(C17="UAT",C17="Production"),"Yes","No"))</f>
        <v/>
      </c>
      <c r="H17" s="6"/>
    </row>
    <row r="18" customFormat="false" ht="15" hidden="false" customHeight="false" outlineLevel="0" collapsed="false">
      <c r="A18" s="6"/>
      <c r="B18" s="6"/>
      <c r="C18" s="6"/>
      <c r="D18" s="6"/>
      <c r="E18" s="6"/>
      <c r="F18" s="9" t="str">
        <f aca="false">IF(E18="","",IFERROR(INDEX(Lookups!$B$5:$B$14,MATCH(E18,Lookups!$A$5:$A$14,0)),"Check category"))</f>
        <v/>
      </c>
      <c r="G18" s="9" t="str">
        <f aca="false">IF(C18="","",IF(OR(C18="UAT",C18="Production"),"Yes","No"))</f>
        <v/>
      </c>
      <c r="H18" s="6"/>
    </row>
    <row r="19" customFormat="false" ht="15" hidden="false" customHeight="false" outlineLevel="0" collapsed="false">
      <c r="A19" s="6"/>
      <c r="B19" s="6"/>
      <c r="C19" s="6"/>
      <c r="D19" s="6"/>
      <c r="E19" s="6"/>
      <c r="F19" s="9" t="str">
        <f aca="false">IF(E19="","",IFERROR(INDEX(Lookups!$B$5:$B$14,MATCH(E19,Lookups!$A$5:$A$14,0)),"Check category"))</f>
        <v/>
      </c>
      <c r="G19" s="9" t="str">
        <f aca="false">IF(C19="","",IF(OR(C19="UAT",C19="Production"),"Yes","No"))</f>
        <v/>
      </c>
      <c r="H19" s="6"/>
    </row>
    <row r="20" customFormat="false" ht="15" hidden="false" customHeight="false" outlineLevel="0" collapsed="false">
      <c r="A20" s="6"/>
      <c r="B20" s="6"/>
      <c r="C20" s="6"/>
      <c r="D20" s="6"/>
      <c r="E20" s="6"/>
      <c r="F20" s="9" t="str">
        <f aca="false">IF(E20="","",IFERROR(INDEX(Lookups!$B$5:$B$14,MATCH(E20,Lookups!$A$5:$A$14,0)),"Check category"))</f>
        <v/>
      </c>
      <c r="G20" s="9" t="str">
        <f aca="false">IF(C20="","",IF(OR(C20="UAT",C20="Production"),"Yes","No"))</f>
        <v/>
      </c>
      <c r="H20" s="6"/>
    </row>
    <row r="21" customFormat="false" ht="15" hidden="false" customHeight="false" outlineLevel="0" collapsed="false">
      <c r="A21" s="6"/>
      <c r="B21" s="6"/>
      <c r="C21" s="6"/>
      <c r="D21" s="6"/>
      <c r="E21" s="6"/>
      <c r="F21" s="9" t="str">
        <f aca="false">IF(E21="","",IFERROR(INDEX(Lookups!$B$5:$B$14,MATCH(E21,Lookups!$A$5:$A$14,0)),"Check category"))</f>
        <v/>
      </c>
      <c r="G21" s="9" t="str">
        <f aca="false">IF(C21="","",IF(OR(C21="UAT",C21="Production"),"Yes","No"))</f>
        <v/>
      </c>
      <c r="H21" s="6"/>
    </row>
    <row r="22" customFormat="false" ht="15" hidden="false" customHeight="false" outlineLevel="0" collapsed="false">
      <c r="A22" s="6"/>
      <c r="B22" s="6"/>
      <c r="C22" s="6"/>
      <c r="D22" s="6"/>
      <c r="E22" s="6"/>
      <c r="F22" s="9" t="str">
        <f aca="false">IF(E22="","",IFERROR(INDEX(Lookups!$B$5:$B$14,MATCH(E22,Lookups!$A$5:$A$14,0)),"Check category"))</f>
        <v/>
      </c>
      <c r="G22" s="9" t="str">
        <f aca="false">IF(C22="","",IF(OR(C22="UAT",C22="Production"),"Yes","No"))</f>
        <v/>
      </c>
      <c r="H22" s="6"/>
    </row>
    <row r="23" customFormat="false" ht="15" hidden="false" customHeight="false" outlineLevel="0" collapsed="false">
      <c r="A23" s="6"/>
      <c r="B23" s="6"/>
      <c r="C23" s="6"/>
      <c r="D23" s="6"/>
      <c r="E23" s="6"/>
      <c r="F23" s="9" t="str">
        <f aca="false">IF(E23="","",IFERROR(INDEX(Lookups!$B$5:$B$14,MATCH(E23,Lookups!$A$5:$A$14,0)),"Check category"))</f>
        <v/>
      </c>
      <c r="G23" s="9" t="str">
        <f aca="false">IF(C23="","",IF(OR(C23="UAT",C23="Production"),"Yes","No"))</f>
        <v/>
      </c>
      <c r="H23" s="6"/>
    </row>
    <row r="24" customFormat="false" ht="15" hidden="false" customHeight="false" outlineLevel="0" collapsed="false">
      <c r="A24" s="6"/>
      <c r="B24" s="6"/>
      <c r="C24" s="6"/>
      <c r="D24" s="6"/>
      <c r="E24" s="6"/>
      <c r="F24" s="9" t="str">
        <f aca="false">IF(E24="","",IFERROR(INDEX(Lookups!$B$5:$B$14,MATCH(E24,Lookups!$A$5:$A$14,0)),"Check category"))</f>
        <v/>
      </c>
      <c r="G24" s="9" t="str">
        <f aca="false">IF(C24="","",IF(OR(C24="UAT",C24="Production"),"Yes","No"))</f>
        <v/>
      </c>
      <c r="H24" s="6"/>
    </row>
    <row r="25" customFormat="false" ht="15" hidden="false" customHeight="false" outlineLevel="0" collapsed="false">
      <c r="A25" s="6"/>
      <c r="B25" s="6"/>
      <c r="C25" s="6"/>
      <c r="D25" s="6"/>
      <c r="E25" s="6"/>
      <c r="F25" s="9" t="str">
        <f aca="false">IF(E25="","",IFERROR(INDEX(Lookups!$B$5:$B$14,MATCH(E25,Lookups!$A$5:$A$14,0)),"Check category"))</f>
        <v/>
      </c>
      <c r="G25" s="9" t="str">
        <f aca="false">IF(C25="","",IF(OR(C25="UAT",C25="Production"),"Yes","No"))</f>
        <v/>
      </c>
      <c r="H25" s="6"/>
    </row>
    <row r="26" customFormat="false" ht="15" hidden="false" customHeight="false" outlineLevel="0" collapsed="false">
      <c r="A26" s="6"/>
      <c r="B26" s="6"/>
      <c r="C26" s="6"/>
      <c r="D26" s="6"/>
      <c r="E26" s="6"/>
      <c r="F26" s="9" t="str">
        <f aca="false">IF(E26="","",IFERROR(INDEX(Lookups!$B$5:$B$14,MATCH(E26,Lookups!$A$5:$A$14,0)),"Check category"))</f>
        <v/>
      </c>
      <c r="G26" s="9" t="str">
        <f aca="false">IF(C26="","",IF(OR(C26="UAT",C26="Production"),"Yes","No"))</f>
        <v/>
      </c>
      <c r="H26" s="6"/>
    </row>
    <row r="27" customFormat="false" ht="15" hidden="false" customHeight="false" outlineLevel="0" collapsed="false">
      <c r="A27" s="6"/>
      <c r="B27" s="6"/>
      <c r="C27" s="6"/>
      <c r="D27" s="6"/>
      <c r="E27" s="6"/>
      <c r="F27" s="9" t="str">
        <f aca="false">IF(E27="","",IFERROR(INDEX(Lookups!$B$5:$B$14,MATCH(E27,Lookups!$A$5:$A$14,0)),"Check category"))</f>
        <v/>
      </c>
      <c r="G27" s="9" t="str">
        <f aca="false">IF(C27="","",IF(OR(C27="UAT",C27="Production"),"Yes","No"))</f>
        <v/>
      </c>
      <c r="H27" s="6"/>
    </row>
    <row r="28" customFormat="false" ht="15" hidden="false" customHeight="false" outlineLevel="0" collapsed="false">
      <c r="A28" s="6"/>
      <c r="B28" s="6"/>
      <c r="C28" s="6"/>
      <c r="D28" s="6"/>
      <c r="E28" s="6"/>
      <c r="F28" s="9" t="str">
        <f aca="false">IF(E28="","",IFERROR(INDEX(Lookups!$B$5:$B$14,MATCH(E28,Lookups!$A$5:$A$14,0)),"Check category"))</f>
        <v/>
      </c>
      <c r="G28" s="9" t="str">
        <f aca="false">IF(C28="","",IF(OR(C28="UAT",C28="Production"),"Yes","No"))</f>
        <v/>
      </c>
      <c r="H28" s="6"/>
    </row>
    <row r="29" customFormat="false" ht="15" hidden="false" customHeight="false" outlineLevel="0" collapsed="false">
      <c r="A29" s="6"/>
      <c r="B29" s="6"/>
      <c r="C29" s="6"/>
      <c r="D29" s="6"/>
      <c r="E29" s="6"/>
      <c r="F29" s="9" t="str">
        <f aca="false">IF(E29="","",IFERROR(INDEX(Lookups!$B$5:$B$14,MATCH(E29,Lookups!$A$5:$A$14,0)),"Check category"))</f>
        <v/>
      </c>
      <c r="G29" s="9" t="str">
        <f aca="false">IF(C29="","",IF(OR(C29="UAT",C29="Production"),"Yes","No"))</f>
        <v/>
      </c>
      <c r="H29" s="6"/>
    </row>
    <row r="30" customFormat="false" ht="15" hidden="false" customHeight="false" outlineLevel="0" collapsed="false">
      <c r="A30" s="6"/>
      <c r="B30" s="6"/>
      <c r="C30" s="6"/>
      <c r="D30" s="6"/>
      <c r="E30" s="6"/>
      <c r="F30" s="9" t="str">
        <f aca="false">IF(E30="","",IFERROR(INDEX(Lookups!$B$5:$B$14,MATCH(E30,Lookups!$A$5:$A$14,0)),"Check category"))</f>
        <v/>
      </c>
      <c r="G30" s="9" t="str">
        <f aca="false">IF(C30="","",IF(OR(C30="UAT",C30="Production"),"Yes","No"))</f>
        <v/>
      </c>
      <c r="H30" s="6"/>
    </row>
    <row r="31" customFormat="false" ht="15" hidden="false" customHeight="false" outlineLevel="0" collapsed="false">
      <c r="A31" s="6"/>
      <c r="B31" s="6"/>
      <c r="C31" s="6"/>
      <c r="D31" s="6"/>
      <c r="E31" s="6"/>
      <c r="F31" s="9" t="str">
        <f aca="false">IF(E31="","",IFERROR(INDEX(Lookups!$B$5:$B$14,MATCH(E31,Lookups!$A$5:$A$14,0)),"Check category"))</f>
        <v/>
      </c>
      <c r="G31" s="9" t="str">
        <f aca="false">IF(C31="","",IF(OR(C31="UAT",C31="Production"),"Yes","No"))</f>
        <v/>
      </c>
      <c r="H31" s="6"/>
    </row>
    <row r="32" customFormat="false" ht="15" hidden="false" customHeight="false" outlineLevel="0" collapsed="false">
      <c r="A32" s="6"/>
      <c r="B32" s="6"/>
      <c r="C32" s="6"/>
      <c r="D32" s="6"/>
      <c r="E32" s="6"/>
      <c r="F32" s="9" t="str">
        <f aca="false">IF(E32="","",IFERROR(INDEX(Lookups!$B$5:$B$14,MATCH(E32,Lookups!$A$5:$A$14,0)),"Check category"))</f>
        <v/>
      </c>
      <c r="G32" s="9" t="str">
        <f aca="false">IF(C32="","",IF(OR(C32="UAT",C32="Production"),"Yes","No"))</f>
        <v/>
      </c>
      <c r="H32" s="6"/>
    </row>
    <row r="33" customFormat="false" ht="15" hidden="false" customHeight="false" outlineLevel="0" collapsed="false">
      <c r="A33" s="6"/>
      <c r="B33" s="6"/>
      <c r="C33" s="6"/>
      <c r="D33" s="6"/>
      <c r="E33" s="6"/>
      <c r="F33" s="9" t="str">
        <f aca="false">IF(E33="","",IFERROR(INDEX(Lookups!$B$5:$B$14,MATCH(E33,Lookups!$A$5:$A$14,0)),"Check category"))</f>
        <v/>
      </c>
      <c r="G33" s="9" t="str">
        <f aca="false">IF(C33="","",IF(OR(C33="UAT",C33="Production"),"Yes","No"))</f>
        <v/>
      </c>
      <c r="H33" s="6"/>
    </row>
    <row r="34" customFormat="false" ht="15" hidden="false" customHeight="false" outlineLevel="0" collapsed="false">
      <c r="A34" s="6"/>
      <c r="B34" s="6"/>
      <c r="C34" s="6"/>
      <c r="D34" s="6"/>
      <c r="E34" s="6"/>
      <c r="F34" s="9" t="str">
        <f aca="false">IF(E34="","",IFERROR(INDEX(Lookups!$B$5:$B$14,MATCH(E34,Lookups!$A$5:$A$14,0)),"Check category"))</f>
        <v/>
      </c>
      <c r="G34" s="9" t="str">
        <f aca="false">IF(C34="","",IF(OR(C34="UAT",C34="Production"),"Yes","No"))</f>
        <v/>
      </c>
      <c r="H34" s="6"/>
    </row>
    <row r="35" customFormat="false" ht="15" hidden="false" customHeight="false" outlineLevel="0" collapsed="false">
      <c r="A35" s="6"/>
      <c r="B35" s="6"/>
      <c r="C35" s="6"/>
      <c r="D35" s="6"/>
      <c r="E35" s="6"/>
      <c r="F35" s="9" t="str">
        <f aca="false">IF(E35="","",IFERROR(INDEX(Lookups!$B$5:$B$14,MATCH(E35,Lookups!$A$5:$A$14,0)),"Check category"))</f>
        <v/>
      </c>
      <c r="G35" s="9" t="str">
        <f aca="false">IF(C35="","",IF(OR(C35="UAT",C35="Production"),"Yes","No"))</f>
        <v/>
      </c>
      <c r="H35" s="6"/>
    </row>
    <row r="36" customFormat="false" ht="15" hidden="false" customHeight="false" outlineLevel="0" collapsed="false">
      <c r="A36" s="6"/>
      <c r="B36" s="6"/>
      <c r="C36" s="6"/>
      <c r="D36" s="6"/>
      <c r="E36" s="6"/>
      <c r="F36" s="9" t="str">
        <f aca="false">IF(E36="","",IFERROR(INDEX(Lookups!$B$5:$B$14,MATCH(E36,Lookups!$A$5:$A$14,0)),"Check category"))</f>
        <v/>
      </c>
      <c r="G36" s="9" t="str">
        <f aca="false">IF(C36="","",IF(OR(C36="UAT",C36="Production"),"Yes","No"))</f>
        <v/>
      </c>
      <c r="H36" s="6"/>
    </row>
    <row r="37" customFormat="false" ht="15" hidden="false" customHeight="false" outlineLevel="0" collapsed="false">
      <c r="A37" s="6"/>
      <c r="B37" s="6"/>
      <c r="C37" s="6"/>
      <c r="D37" s="6"/>
      <c r="E37" s="6"/>
      <c r="F37" s="9" t="str">
        <f aca="false">IF(E37="","",IFERROR(INDEX(Lookups!$B$5:$B$14,MATCH(E37,Lookups!$A$5:$A$14,0)),"Check category"))</f>
        <v/>
      </c>
      <c r="G37" s="9" t="str">
        <f aca="false">IF(C37="","",IF(OR(C37="UAT",C37="Production"),"Yes","No"))</f>
        <v/>
      </c>
      <c r="H37" s="6"/>
    </row>
    <row r="38" customFormat="false" ht="15" hidden="false" customHeight="false" outlineLevel="0" collapsed="false">
      <c r="A38" s="6"/>
      <c r="B38" s="6"/>
      <c r="C38" s="6"/>
      <c r="D38" s="6"/>
      <c r="E38" s="6"/>
      <c r="F38" s="9" t="str">
        <f aca="false">IF(E38="","",IFERROR(INDEX(Lookups!$B$5:$B$14,MATCH(E38,Lookups!$A$5:$A$14,0)),"Check category"))</f>
        <v/>
      </c>
      <c r="G38" s="9" t="str">
        <f aca="false">IF(C38="","",IF(OR(C38="UAT",C38="Production"),"Yes","No"))</f>
        <v/>
      </c>
      <c r="H38" s="6"/>
    </row>
    <row r="39" customFormat="false" ht="15" hidden="false" customHeight="false" outlineLevel="0" collapsed="false">
      <c r="A39" s="6"/>
      <c r="B39" s="6"/>
      <c r="C39" s="6"/>
      <c r="D39" s="6"/>
      <c r="E39" s="6"/>
      <c r="F39" s="9" t="str">
        <f aca="false">IF(E39="","",IFERROR(INDEX(Lookups!$B$5:$B$14,MATCH(E39,Lookups!$A$5:$A$14,0)),"Check category"))</f>
        <v/>
      </c>
      <c r="G39" s="9" t="str">
        <f aca="false">IF(C39="","",IF(OR(C39="UAT",C39="Production"),"Yes","No"))</f>
        <v/>
      </c>
      <c r="H39" s="6"/>
    </row>
    <row r="40" customFormat="false" ht="15" hidden="false" customHeight="false" outlineLevel="0" collapsed="false">
      <c r="A40" s="6"/>
      <c r="B40" s="6"/>
      <c r="C40" s="6"/>
      <c r="D40" s="6"/>
      <c r="E40" s="6"/>
      <c r="F40" s="9" t="str">
        <f aca="false">IF(E40="","",IFERROR(INDEX(Lookups!$B$5:$B$14,MATCH(E40,Lookups!$A$5:$A$14,0)),"Check category"))</f>
        <v/>
      </c>
      <c r="G40" s="9" t="str">
        <f aca="false">IF(C40="","",IF(OR(C40="UAT",C40="Production"),"Yes","No"))</f>
        <v/>
      </c>
      <c r="H40" s="6"/>
    </row>
    <row r="41" customFormat="false" ht="15" hidden="false" customHeight="false" outlineLevel="0" collapsed="false">
      <c r="A41" s="6"/>
      <c r="B41" s="6"/>
      <c r="C41" s="6"/>
      <c r="D41" s="6"/>
      <c r="E41" s="6"/>
      <c r="F41" s="9" t="str">
        <f aca="false">IF(E41="","",IFERROR(INDEX(Lookups!$B$5:$B$14,MATCH(E41,Lookups!$A$5:$A$14,0)),"Check category"))</f>
        <v/>
      </c>
      <c r="G41" s="9" t="str">
        <f aca="false">IF(C41="","",IF(OR(C41="UAT",C41="Production"),"Yes","No"))</f>
        <v/>
      </c>
      <c r="H41" s="6"/>
    </row>
    <row r="42" customFormat="false" ht="15" hidden="false" customHeight="false" outlineLevel="0" collapsed="false">
      <c r="A42" s="6"/>
      <c r="B42" s="6"/>
      <c r="C42" s="6"/>
      <c r="D42" s="6"/>
      <c r="E42" s="6"/>
      <c r="F42" s="9" t="str">
        <f aca="false">IF(E42="","",IFERROR(INDEX(Lookups!$B$5:$B$14,MATCH(E42,Lookups!$A$5:$A$14,0)),"Check category"))</f>
        <v/>
      </c>
      <c r="G42" s="9" t="str">
        <f aca="false">IF(C42="","",IF(OR(C42="UAT",C42="Production"),"Yes","No"))</f>
        <v/>
      </c>
      <c r="H42" s="6"/>
    </row>
    <row r="43" customFormat="false" ht="15" hidden="false" customHeight="false" outlineLevel="0" collapsed="false">
      <c r="A43" s="6"/>
      <c r="B43" s="6"/>
      <c r="C43" s="6"/>
      <c r="D43" s="6"/>
      <c r="E43" s="6"/>
      <c r="F43" s="9" t="str">
        <f aca="false">IF(E43="","",IFERROR(INDEX(Lookups!$B$5:$B$14,MATCH(E43,Lookups!$A$5:$A$14,0)),"Check category"))</f>
        <v/>
      </c>
      <c r="G43" s="9" t="str">
        <f aca="false">IF(C43="","",IF(OR(C43="UAT",C43="Production"),"Yes","No"))</f>
        <v/>
      </c>
      <c r="H43" s="6"/>
    </row>
    <row r="44" customFormat="false" ht="15" hidden="false" customHeight="false" outlineLevel="0" collapsed="false">
      <c r="A44" s="6"/>
      <c r="B44" s="6"/>
      <c r="C44" s="6"/>
      <c r="D44" s="6"/>
      <c r="E44" s="6"/>
      <c r="F44" s="9" t="str">
        <f aca="false">IF(E44="","",IFERROR(INDEX(Lookups!$B$5:$B$14,MATCH(E44,Lookups!$A$5:$A$14,0)),"Check category"))</f>
        <v/>
      </c>
      <c r="G44" s="9" t="str">
        <f aca="false">IF(C44="","",IF(OR(C44="UAT",C44="Production"),"Yes","No"))</f>
        <v/>
      </c>
      <c r="H44" s="6"/>
    </row>
    <row r="45" customFormat="false" ht="15" hidden="false" customHeight="false" outlineLevel="0" collapsed="false">
      <c r="A45" s="6"/>
      <c r="B45" s="6"/>
      <c r="C45" s="6"/>
      <c r="D45" s="6"/>
      <c r="E45" s="6"/>
      <c r="F45" s="9" t="str">
        <f aca="false">IF(E45="","",IFERROR(INDEX(Lookups!$B$5:$B$14,MATCH(E45,Lookups!$A$5:$A$14,0)),"Check category"))</f>
        <v/>
      </c>
      <c r="G45" s="9" t="str">
        <f aca="false">IF(C45="","",IF(OR(C45="UAT",C45="Production"),"Yes","No"))</f>
        <v/>
      </c>
      <c r="H45" s="6"/>
    </row>
    <row r="46" customFormat="false" ht="15" hidden="false" customHeight="false" outlineLevel="0" collapsed="false">
      <c r="A46" s="6"/>
      <c r="B46" s="6"/>
      <c r="C46" s="6"/>
      <c r="D46" s="6"/>
      <c r="E46" s="6"/>
      <c r="F46" s="9" t="str">
        <f aca="false">IF(E46="","",IFERROR(INDEX(Lookups!$B$5:$B$14,MATCH(E46,Lookups!$A$5:$A$14,0)),"Check category"))</f>
        <v/>
      </c>
      <c r="G46" s="9" t="str">
        <f aca="false">IF(C46="","",IF(OR(C46="UAT",C46="Production"),"Yes","No"))</f>
        <v/>
      </c>
      <c r="H46" s="6"/>
    </row>
    <row r="47" customFormat="false" ht="15" hidden="false" customHeight="false" outlineLevel="0" collapsed="false">
      <c r="A47" s="6"/>
      <c r="B47" s="6"/>
      <c r="C47" s="6"/>
      <c r="D47" s="6"/>
      <c r="E47" s="6"/>
      <c r="F47" s="9" t="str">
        <f aca="false">IF(E47="","",IFERROR(INDEX(Lookups!$B$5:$B$14,MATCH(E47,Lookups!$A$5:$A$14,0)),"Check category"))</f>
        <v/>
      </c>
      <c r="G47" s="9" t="str">
        <f aca="false">IF(C47="","",IF(OR(C47="UAT",C47="Production"),"Yes","No"))</f>
        <v/>
      </c>
      <c r="H47" s="6"/>
    </row>
    <row r="48" customFormat="false" ht="15" hidden="false" customHeight="false" outlineLevel="0" collapsed="false">
      <c r="A48" s="6"/>
      <c r="B48" s="6"/>
      <c r="C48" s="6"/>
      <c r="D48" s="6"/>
      <c r="E48" s="6"/>
      <c r="F48" s="9" t="str">
        <f aca="false">IF(E48="","",IFERROR(INDEX(Lookups!$B$5:$B$14,MATCH(E48,Lookups!$A$5:$A$14,0)),"Check category"))</f>
        <v/>
      </c>
      <c r="G48" s="9" t="str">
        <f aca="false">IF(C48="","",IF(OR(C48="UAT",C48="Production"),"Yes","No"))</f>
        <v/>
      </c>
      <c r="H48" s="6"/>
    </row>
    <row r="49" customFormat="false" ht="15" hidden="false" customHeight="false" outlineLevel="0" collapsed="false">
      <c r="A49" s="6"/>
      <c r="B49" s="6"/>
      <c r="C49" s="6"/>
      <c r="D49" s="6"/>
      <c r="E49" s="6"/>
      <c r="F49" s="9" t="str">
        <f aca="false">IF(E49="","",IFERROR(INDEX(Lookups!$B$5:$B$14,MATCH(E49,Lookups!$A$5:$A$14,0)),"Check category"))</f>
        <v/>
      </c>
      <c r="G49" s="9" t="str">
        <f aca="false">IF(C49="","",IF(OR(C49="UAT",C49="Production"),"Yes","No"))</f>
        <v/>
      </c>
      <c r="H49" s="6"/>
    </row>
    <row r="50" customFormat="false" ht="15" hidden="false" customHeight="false" outlineLevel="0" collapsed="false">
      <c r="A50" s="6"/>
      <c r="B50" s="6"/>
      <c r="C50" s="6"/>
      <c r="D50" s="6"/>
      <c r="E50" s="6"/>
      <c r="F50" s="9" t="str">
        <f aca="false">IF(E50="","",IFERROR(INDEX(Lookups!$B$5:$B$14,MATCH(E50,Lookups!$A$5:$A$14,0)),"Check category"))</f>
        <v/>
      </c>
      <c r="G50" s="9" t="str">
        <f aca="false">IF(C50="","",IF(OR(C50="UAT",C50="Production"),"Yes","No"))</f>
        <v/>
      </c>
      <c r="H50" s="6"/>
    </row>
    <row r="51" customFormat="false" ht="15" hidden="false" customHeight="false" outlineLevel="0" collapsed="false">
      <c r="A51" s="6"/>
      <c r="B51" s="6"/>
      <c r="C51" s="6"/>
      <c r="D51" s="6"/>
      <c r="E51" s="6"/>
      <c r="F51" s="9" t="str">
        <f aca="false">IF(E51="","",IFERROR(INDEX(Lookups!$B$5:$B$14,MATCH(E51,Lookups!$A$5:$A$14,0)),"Check category"))</f>
        <v/>
      </c>
      <c r="G51" s="9" t="str">
        <f aca="false">IF(C51="","",IF(OR(C51="UAT",C51="Production"),"Yes","No"))</f>
        <v/>
      </c>
      <c r="H51" s="6"/>
    </row>
    <row r="52" customFormat="false" ht="15" hidden="false" customHeight="false" outlineLevel="0" collapsed="false">
      <c r="A52" s="6"/>
      <c r="B52" s="6"/>
      <c r="C52" s="6"/>
      <c r="D52" s="6"/>
      <c r="E52" s="6"/>
      <c r="F52" s="9" t="str">
        <f aca="false">IF(E52="","",IFERROR(INDEX(Lookups!$B$5:$B$14,MATCH(E52,Lookups!$A$5:$A$14,0)),"Check category"))</f>
        <v/>
      </c>
      <c r="G52" s="9" t="str">
        <f aca="false">IF(C52="","",IF(OR(C52="UAT",C52="Production"),"Yes","No"))</f>
        <v/>
      </c>
      <c r="H52" s="6"/>
    </row>
    <row r="53" customFormat="false" ht="15" hidden="false" customHeight="false" outlineLevel="0" collapsed="false">
      <c r="A53" s="6"/>
      <c r="B53" s="6"/>
      <c r="C53" s="6"/>
      <c r="D53" s="6"/>
      <c r="E53" s="6"/>
      <c r="F53" s="9" t="str">
        <f aca="false">IF(E53="","",IFERROR(INDEX(Lookups!$B$5:$B$14,MATCH(E53,Lookups!$A$5:$A$14,0)),"Check category"))</f>
        <v/>
      </c>
      <c r="G53" s="9" t="str">
        <f aca="false">IF(C53="","",IF(OR(C53="UAT",C53="Production"),"Yes","No"))</f>
        <v/>
      </c>
      <c r="H53" s="6"/>
    </row>
    <row r="54" customFormat="false" ht="15" hidden="false" customHeight="false" outlineLevel="0" collapsed="false">
      <c r="A54" s="6"/>
      <c r="B54" s="6"/>
      <c r="C54" s="6"/>
      <c r="D54" s="6"/>
      <c r="E54" s="6"/>
      <c r="F54" s="9" t="str">
        <f aca="false">IF(E54="","",IFERROR(INDEX(Lookups!$B$5:$B$14,MATCH(E54,Lookups!$A$5:$A$14,0)),"Check category"))</f>
        <v/>
      </c>
      <c r="G54" s="9" t="str">
        <f aca="false">IF(C54="","",IF(OR(C54="UAT",C54="Production"),"Yes","No"))</f>
        <v/>
      </c>
      <c r="H54" s="6"/>
    </row>
    <row r="55" customFormat="false" ht="15" hidden="false" customHeight="false" outlineLevel="0" collapsed="false">
      <c r="A55" s="6"/>
      <c r="B55" s="6"/>
      <c r="C55" s="6"/>
      <c r="D55" s="6"/>
      <c r="E55" s="6"/>
      <c r="F55" s="9" t="str">
        <f aca="false">IF(E55="","",IFERROR(INDEX(Lookups!$B$5:$B$14,MATCH(E55,Lookups!$A$5:$A$14,0)),"Check category"))</f>
        <v/>
      </c>
      <c r="G55" s="9" t="str">
        <f aca="false">IF(C55="","",IF(OR(C55="UAT",C55="Production"),"Yes","No"))</f>
        <v/>
      </c>
      <c r="H55" s="6"/>
    </row>
    <row r="56" customFormat="false" ht="15" hidden="false" customHeight="false" outlineLevel="0" collapsed="false">
      <c r="A56" s="6"/>
      <c r="B56" s="6"/>
      <c r="C56" s="6"/>
      <c r="D56" s="6"/>
      <c r="E56" s="6"/>
      <c r="F56" s="9" t="str">
        <f aca="false">IF(E56="","",IFERROR(INDEX(Lookups!$B$5:$B$14,MATCH(E56,Lookups!$A$5:$A$14,0)),"Check category"))</f>
        <v/>
      </c>
      <c r="G56" s="9" t="str">
        <f aca="false">IF(C56="","",IF(OR(C56="UAT",C56="Production"),"Yes","No"))</f>
        <v/>
      </c>
      <c r="H56" s="6"/>
    </row>
    <row r="57" customFormat="false" ht="15" hidden="false" customHeight="false" outlineLevel="0" collapsed="false">
      <c r="A57" s="6"/>
      <c r="B57" s="6"/>
      <c r="C57" s="6"/>
      <c r="D57" s="6"/>
      <c r="E57" s="6"/>
      <c r="F57" s="9" t="str">
        <f aca="false">IF(E57="","",IFERROR(INDEX(Lookups!$B$5:$B$14,MATCH(E57,Lookups!$A$5:$A$14,0)),"Check category"))</f>
        <v/>
      </c>
      <c r="G57" s="9" t="str">
        <f aca="false">IF(C57="","",IF(OR(C57="UAT",C57="Production"),"Yes","No"))</f>
        <v/>
      </c>
      <c r="H57" s="6"/>
    </row>
    <row r="58" customFormat="false" ht="15" hidden="false" customHeight="false" outlineLevel="0" collapsed="false">
      <c r="A58" s="6"/>
      <c r="B58" s="6"/>
      <c r="C58" s="6"/>
      <c r="D58" s="6"/>
      <c r="E58" s="6"/>
      <c r="F58" s="9" t="str">
        <f aca="false">IF(E58="","",IFERROR(INDEX(Lookups!$B$5:$B$14,MATCH(E58,Lookups!$A$5:$A$14,0)),"Check category"))</f>
        <v/>
      </c>
      <c r="G58" s="9" t="str">
        <f aca="false">IF(C58="","",IF(OR(C58="UAT",C58="Production"),"Yes","No"))</f>
        <v/>
      </c>
      <c r="H58" s="6"/>
    </row>
    <row r="59" customFormat="false" ht="15" hidden="false" customHeight="false" outlineLevel="0" collapsed="false">
      <c r="A59" s="6"/>
      <c r="B59" s="6"/>
      <c r="C59" s="6"/>
      <c r="D59" s="6"/>
      <c r="E59" s="6"/>
      <c r="F59" s="9" t="str">
        <f aca="false">IF(E59="","",IFERROR(INDEX(Lookups!$B$5:$B$14,MATCH(E59,Lookups!$A$5:$A$14,0)),"Check category"))</f>
        <v/>
      </c>
      <c r="G59" s="9" t="str">
        <f aca="false">IF(C59="","",IF(OR(C59="UAT",C59="Production"),"Yes","No"))</f>
        <v/>
      </c>
      <c r="H59" s="6"/>
    </row>
    <row r="60" customFormat="false" ht="15" hidden="false" customHeight="false" outlineLevel="0" collapsed="false">
      <c r="A60" s="6"/>
      <c r="B60" s="6"/>
      <c r="C60" s="6"/>
      <c r="D60" s="6"/>
      <c r="E60" s="6"/>
      <c r="F60" s="9" t="str">
        <f aca="false">IF(E60="","",IFERROR(INDEX(Lookups!$B$5:$B$14,MATCH(E60,Lookups!$A$5:$A$14,0)),"Check category"))</f>
        <v/>
      </c>
      <c r="G60" s="9" t="str">
        <f aca="false">IF(C60="","",IF(OR(C60="UAT",C60="Production"),"Yes","No"))</f>
        <v/>
      </c>
      <c r="H60" s="6"/>
    </row>
    <row r="61" customFormat="false" ht="15" hidden="false" customHeight="false" outlineLevel="0" collapsed="false">
      <c r="A61" s="6"/>
      <c r="B61" s="6"/>
      <c r="C61" s="6"/>
      <c r="D61" s="6"/>
      <c r="E61" s="6"/>
      <c r="F61" s="9" t="str">
        <f aca="false">IF(E61="","",IFERROR(INDEX(Lookups!$B$5:$B$14,MATCH(E61,Lookups!$A$5:$A$14,0)),"Check category"))</f>
        <v/>
      </c>
      <c r="G61" s="9" t="str">
        <f aca="false">IF(C61="","",IF(OR(C61="UAT",C61="Production"),"Yes","No"))</f>
        <v/>
      </c>
      <c r="H61" s="6"/>
    </row>
    <row r="62" customFormat="false" ht="15" hidden="false" customHeight="false" outlineLevel="0" collapsed="false">
      <c r="A62" s="6"/>
      <c r="B62" s="6"/>
      <c r="C62" s="6"/>
      <c r="D62" s="6"/>
      <c r="E62" s="6"/>
      <c r="F62" s="9" t="str">
        <f aca="false">IF(E62="","",IFERROR(INDEX(Lookups!$B$5:$B$14,MATCH(E62,Lookups!$A$5:$A$14,0)),"Check category"))</f>
        <v/>
      </c>
      <c r="G62" s="9" t="str">
        <f aca="false">IF(C62="","",IF(OR(C62="UAT",C62="Production"),"Yes","No"))</f>
        <v/>
      </c>
      <c r="H62" s="6"/>
    </row>
    <row r="63" customFormat="false" ht="15" hidden="false" customHeight="false" outlineLevel="0" collapsed="false">
      <c r="A63" s="6"/>
      <c r="B63" s="6"/>
      <c r="C63" s="6"/>
      <c r="D63" s="6"/>
      <c r="E63" s="6"/>
      <c r="F63" s="9" t="str">
        <f aca="false">IF(E63="","",IFERROR(INDEX(Lookups!$B$5:$B$14,MATCH(E63,Lookups!$A$5:$A$14,0)),"Check category"))</f>
        <v/>
      </c>
      <c r="G63" s="9" t="str">
        <f aca="false">IF(C63="","",IF(OR(C63="UAT",C63="Production"),"Yes","No"))</f>
        <v/>
      </c>
      <c r="H63" s="6"/>
    </row>
    <row r="64" customFormat="false" ht="15" hidden="false" customHeight="false" outlineLevel="0" collapsed="false">
      <c r="A64" s="6"/>
      <c r="B64" s="6"/>
      <c r="C64" s="6"/>
      <c r="D64" s="6"/>
      <c r="E64" s="6"/>
      <c r="F64" s="9" t="str">
        <f aca="false">IF(E64="","",IFERROR(INDEX(Lookups!$B$5:$B$14,MATCH(E64,Lookups!$A$5:$A$14,0)),"Check category"))</f>
        <v/>
      </c>
      <c r="G64" s="9" t="str">
        <f aca="false">IF(C64="","",IF(OR(C64="UAT",C64="Production"),"Yes","No"))</f>
        <v/>
      </c>
      <c r="H64" s="6"/>
    </row>
  </sheetData>
  <mergeCells count="1">
    <mergeCell ref="K12:L12"/>
  </mergeCells>
  <dataValidations count="3">
    <dataValidation allowBlank="true" errorStyle="stop" operator="between" showDropDown="false" showErrorMessage="false" showInputMessage="false" sqref="C5:C64" type="list">
      <formula1>Lookups!$D$5:$D$9</formula1>
      <formula2>0</formula2>
    </dataValidation>
    <dataValidation allowBlank="true" errorStyle="stop" operator="between" showDropDown="false" showErrorMessage="false" showInputMessage="false" sqref="E5:E64" type="list">
      <formula1>Lookups!$A$5:$A$14</formula1>
      <formula2>0</formula2>
    </dataValidation>
    <dataValidation allowBlank="true" errorStyle="stop" operator="between" showDropDown="false" showErrorMessage="false" showInputMessage="false" sqref="D5:D64" type="list">
      <formula1>Lookups!$J$5:$J$10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2"/>
    <col collapsed="false" customWidth="true" hidden="false" outlineLevel="0" max="3" min="3" style="0" width="14"/>
    <col collapsed="false" customWidth="true" hidden="false" outlineLevel="0" max="4" min="4" style="0" width="32"/>
    <col collapsed="false" customWidth="true" hidden="false" outlineLevel="0" max="5" min="5" style="0" width="16"/>
    <col collapsed="false" customWidth="true" hidden="false" outlineLevel="0" max="6" min="6" style="0" width="30"/>
  </cols>
  <sheetData>
    <row r="1" customFormat="false" ht="18.55" hidden="false" customHeight="false" outlineLevel="0" collapsed="false">
      <c r="A1" s="1" t="s">
        <v>114</v>
      </c>
    </row>
    <row r="2" customFormat="false" ht="15" hidden="false" customHeight="false" outlineLevel="0" collapsed="false">
      <c r="A2" s="2" t="s">
        <v>115</v>
      </c>
    </row>
    <row r="4" customFormat="false" ht="15" hidden="false" customHeight="false" outlineLevel="0" collapsed="false">
      <c r="A4" s="12" t="s">
        <v>116</v>
      </c>
      <c r="B4" s="12" t="s">
        <v>117</v>
      </c>
      <c r="C4" s="12" t="s">
        <v>64</v>
      </c>
      <c r="D4" s="12" t="s">
        <v>118</v>
      </c>
      <c r="E4" s="12" t="s">
        <v>119</v>
      </c>
      <c r="F4" s="12" t="s">
        <v>120</v>
      </c>
    </row>
    <row r="5" customFormat="false" ht="15" hidden="false" customHeight="false" outlineLevel="0" collapsed="false">
      <c r="A5" s="5" t="n">
        <v>1</v>
      </c>
      <c r="B5" s="5" t="s">
        <v>121</v>
      </c>
      <c r="C5" s="6" t="s">
        <v>122</v>
      </c>
      <c r="D5" s="6" t="s">
        <v>123</v>
      </c>
      <c r="E5" s="6" t="s">
        <v>124</v>
      </c>
      <c r="F5" s="6"/>
    </row>
    <row r="6" customFormat="false" ht="23.85" hidden="false" customHeight="false" outlineLevel="0" collapsed="false">
      <c r="A6" s="5" t="n">
        <v>2</v>
      </c>
      <c r="B6" s="5" t="s">
        <v>125</v>
      </c>
      <c r="C6" s="6" t="s">
        <v>76</v>
      </c>
      <c r="D6" s="6"/>
      <c r="E6" s="6"/>
      <c r="F6" s="6"/>
    </row>
    <row r="7" customFormat="false" ht="15" hidden="false" customHeight="false" outlineLevel="0" collapsed="false">
      <c r="A7" s="5" t="n">
        <v>3</v>
      </c>
      <c r="B7" s="5" t="s">
        <v>126</v>
      </c>
      <c r="C7" s="6" t="s">
        <v>76</v>
      </c>
      <c r="D7" s="6"/>
      <c r="E7" s="6"/>
      <c r="F7" s="6"/>
    </row>
    <row r="8" customFormat="false" ht="15" hidden="false" customHeight="false" outlineLevel="0" collapsed="false">
      <c r="A8" s="5" t="n">
        <v>4</v>
      </c>
      <c r="B8" s="5" t="s">
        <v>127</v>
      </c>
      <c r="C8" s="6" t="s">
        <v>76</v>
      </c>
      <c r="D8" s="6"/>
      <c r="E8" s="6"/>
      <c r="F8" s="6"/>
    </row>
    <row r="9" customFormat="false" ht="15" hidden="false" customHeight="false" outlineLevel="0" collapsed="false">
      <c r="A9" s="5" t="n">
        <v>5</v>
      </c>
      <c r="B9" s="5" t="s">
        <v>128</v>
      </c>
      <c r="C9" s="6" t="s">
        <v>76</v>
      </c>
      <c r="D9" s="6"/>
      <c r="E9" s="6"/>
      <c r="F9" s="6"/>
    </row>
    <row r="10" customFormat="false" ht="23.85" hidden="false" customHeight="false" outlineLevel="0" collapsed="false">
      <c r="A10" s="5" t="n">
        <v>6</v>
      </c>
      <c r="B10" s="5" t="s">
        <v>129</v>
      </c>
      <c r="C10" s="6" t="s">
        <v>76</v>
      </c>
      <c r="D10" s="6"/>
      <c r="E10" s="6"/>
      <c r="F10" s="6"/>
    </row>
    <row r="11" customFormat="false" ht="23.85" hidden="false" customHeight="false" outlineLevel="0" collapsed="false">
      <c r="A11" s="5" t="n">
        <v>7</v>
      </c>
      <c r="B11" s="5" t="s">
        <v>130</v>
      </c>
      <c r="C11" s="6" t="s">
        <v>76</v>
      </c>
      <c r="D11" s="6"/>
      <c r="E11" s="6"/>
      <c r="F11" s="6"/>
    </row>
    <row r="12" customFormat="false" ht="15" hidden="false" customHeight="false" outlineLevel="0" collapsed="false">
      <c r="A12" s="5" t="n">
        <v>8</v>
      </c>
      <c r="B12" s="5" t="s">
        <v>131</v>
      </c>
      <c r="C12" s="6" t="s">
        <v>76</v>
      </c>
      <c r="D12" s="6"/>
      <c r="E12" s="6"/>
      <c r="F12" s="6"/>
    </row>
    <row r="13" customFormat="false" ht="23.85" hidden="false" customHeight="false" outlineLevel="0" collapsed="false">
      <c r="A13" s="5" t="n">
        <v>9</v>
      </c>
      <c r="B13" s="5" t="s">
        <v>132</v>
      </c>
      <c r="C13" s="6" t="s">
        <v>76</v>
      </c>
      <c r="D13" s="6"/>
      <c r="E13" s="6"/>
      <c r="F13" s="6"/>
    </row>
    <row r="14" customFormat="false" ht="15" hidden="false" customHeight="false" outlineLevel="0" collapsed="false">
      <c r="A14" s="5" t="n">
        <v>10</v>
      </c>
      <c r="B14" s="5" t="s">
        <v>133</v>
      </c>
      <c r="C14" s="6" t="s">
        <v>76</v>
      </c>
      <c r="D14" s="6"/>
      <c r="E14" s="6"/>
      <c r="F14" s="6"/>
    </row>
    <row r="16" customFormat="false" ht="15" hidden="false" customHeight="false" outlineLevel="0" collapsed="false">
      <c r="B16" s="13" t="s">
        <v>134</v>
      </c>
      <c r="C16" s="14" t="n">
        <f aca="false">IFERROR(COUNTIF(C5:C14,"Done")/(COUNTA(C5:C14)-COUNTIF(C5:C14,"N/A")),0)</f>
        <v>0.1</v>
      </c>
    </row>
    <row r="17" customFormat="false" ht="15" hidden="false" customHeight="false" outlineLevel="0" collapsed="false">
      <c r="B17" s="13" t="s">
        <v>135</v>
      </c>
      <c r="C17" s="13" t="str">
        <f aca="false">IF(C16=1,"Yes","Not yet")</f>
        <v>Not yet</v>
      </c>
    </row>
  </sheetData>
  <conditionalFormatting sqref="C5:C14">
    <cfRule type="cellIs" priority="2" operator="equal" aboveAverage="0" equalAverage="0" bottom="0" percent="0" rank="0" text="" dxfId="1">
      <formula>"Done"</formula>
    </cfRule>
  </conditionalFormatting>
  <dataValidations count="1">
    <dataValidation allowBlank="true" errorStyle="stop" operator="between" showDropDown="false" showErrorMessage="false" showInputMessage="false" sqref="C5:C14" type="list">
      <formula1>Lookups!$F$5:$F$8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66"/>
    <col collapsed="false" customWidth="true" hidden="false" outlineLevel="0" max="3" min="3" style="0" width="16"/>
    <col collapsed="false" customWidth="true" hidden="false" outlineLevel="0" max="4" min="4" style="0" width="12"/>
    <col collapsed="false" customWidth="true" hidden="false" outlineLevel="0" max="5" min="5" style="0" width="3"/>
    <col collapsed="false" customWidth="true" hidden="false" outlineLevel="0" max="6" min="6" style="0" width="16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8.55" hidden="false" customHeight="false" outlineLevel="0" collapsed="false">
      <c r="A1" s="1" t="s">
        <v>136</v>
      </c>
    </row>
    <row r="2" customFormat="false" ht="15" hidden="false" customHeight="false" outlineLevel="0" collapsed="false">
      <c r="A2" s="2" t="s">
        <v>137</v>
      </c>
    </row>
    <row r="4" customFormat="false" ht="26.85" hidden="false" customHeight="false" outlineLevel="0" collapsed="false">
      <c r="A4" s="3" t="s">
        <v>116</v>
      </c>
      <c r="B4" s="3" t="s">
        <v>138</v>
      </c>
      <c r="C4" s="3" t="s">
        <v>139</v>
      </c>
      <c r="D4" s="3" t="s">
        <v>140</v>
      </c>
      <c r="F4" s="8" t="s">
        <v>141</v>
      </c>
    </row>
    <row r="5" customFormat="false" ht="15" hidden="false" customHeight="false" outlineLevel="0" collapsed="false">
      <c r="A5" s="5" t="n">
        <v>1</v>
      </c>
      <c r="B5" s="5" t="s">
        <v>142</v>
      </c>
      <c r="C5" s="5" t="s">
        <v>32</v>
      </c>
      <c r="D5" s="6" t="n">
        <v>3</v>
      </c>
      <c r="F5" s="10" t="s">
        <v>143</v>
      </c>
      <c r="G5" s="10" t="s">
        <v>144</v>
      </c>
      <c r="H5" s="10" t="s">
        <v>145</v>
      </c>
    </row>
    <row r="6" customFormat="false" ht="15" hidden="false" customHeight="false" outlineLevel="0" collapsed="false">
      <c r="A6" s="5" t="n">
        <v>2</v>
      </c>
      <c r="B6" s="5" t="s">
        <v>146</v>
      </c>
      <c r="C6" s="5" t="s">
        <v>32</v>
      </c>
      <c r="D6" s="6" t="n">
        <v>3</v>
      </c>
      <c r="F6" s="4" t="s">
        <v>32</v>
      </c>
      <c r="G6" s="15" t="n">
        <f aca="false">IFERROR(AVERAGEIF($C$5:$C$19,F6,$D$5:$D$19),0)</f>
        <v>3</v>
      </c>
      <c r="H6" s="5" t="str">
        <f aca="false">IF(G6&lt;2.5,"Gap - act now",IF(G6&lt;3.5,"Partial","Healthy"))</f>
        <v>Partial</v>
      </c>
    </row>
    <row r="7" customFormat="false" ht="15" hidden="false" customHeight="false" outlineLevel="0" collapsed="false">
      <c r="A7" s="5" t="n">
        <v>3</v>
      </c>
      <c r="B7" s="5" t="s">
        <v>147</v>
      </c>
      <c r="C7" s="5" t="s">
        <v>32</v>
      </c>
      <c r="D7" s="6" t="n">
        <v>3</v>
      </c>
      <c r="F7" s="4" t="s">
        <v>33</v>
      </c>
      <c r="G7" s="15" t="n">
        <f aca="false">IFERROR(AVERAGEIF($C$5:$C$19,F7,$D$5:$D$19),0)</f>
        <v>3</v>
      </c>
      <c r="H7" s="5" t="str">
        <f aca="false">IF(G7&lt;2.5,"Gap - act now",IF(G7&lt;3.5,"Partial","Healthy"))</f>
        <v>Partial</v>
      </c>
    </row>
    <row r="8" customFormat="false" ht="15" hidden="false" customHeight="false" outlineLevel="0" collapsed="false">
      <c r="A8" s="5" t="n">
        <v>4</v>
      </c>
      <c r="B8" s="5" t="s">
        <v>148</v>
      </c>
      <c r="C8" s="5" t="s">
        <v>32</v>
      </c>
      <c r="D8" s="6" t="n">
        <v>3</v>
      </c>
      <c r="F8" s="4" t="s">
        <v>34</v>
      </c>
      <c r="G8" s="15" t="n">
        <f aca="false">IFERROR(AVERAGEIF($C$5:$C$19,F8,$D$5:$D$19),0)</f>
        <v>3</v>
      </c>
      <c r="H8" s="5" t="str">
        <f aca="false">IF(G8&lt;2.5,"Gap - act now",IF(G8&lt;3.5,"Partial","Healthy"))</f>
        <v>Partial</v>
      </c>
    </row>
    <row r="9" customFormat="false" ht="15" hidden="false" customHeight="false" outlineLevel="0" collapsed="false">
      <c r="A9" s="5" t="n">
        <v>5</v>
      </c>
      <c r="B9" s="5" t="s">
        <v>149</v>
      </c>
      <c r="C9" s="5" t="s">
        <v>32</v>
      </c>
      <c r="D9" s="6" t="n">
        <v>3</v>
      </c>
      <c r="F9" s="4" t="s">
        <v>150</v>
      </c>
      <c r="G9" s="4" t="str">
        <f aca="false">INDEX(F6:F8,MATCH(MIN(G6:G8),G6:G8,0))</f>
        <v>QA</v>
      </c>
      <c r="H9" s="4"/>
    </row>
    <row r="10" customFormat="false" ht="15" hidden="false" customHeight="false" outlineLevel="0" collapsed="false">
      <c r="A10" s="5" t="n">
        <v>6</v>
      </c>
      <c r="B10" s="5" t="s">
        <v>151</v>
      </c>
      <c r="C10" s="5" t="s">
        <v>33</v>
      </c>
      <c r="D10" s="6" t="n">
        <v>3</v>
      </c>
    </row>
    <row r="11" customFormat="false" ht="15" hidden="false" customHeight="false" outlineLevel="0" collapsed="false">
      <c r="A11" s="5" t="n">
        <v>7</v>
      </c>
      <c r="B11" s="5" t="s">
        <v>152</v>
      </c>
      <c r="C11" s="5" t="s">
        <v>33</v>
      </c>
      <c r="D11" s="6" t="n">
        <v>3</v>
      </c>
      <c r="F11" s="11" t="s">
        <v>153</v>
      </c>
    </row>
    <row r="12" customFormat="false" ht="15" hidden="false" customHeight="false" outlineLevel="0" collapsed="false">
      <c r="A12" s="5" t="n">
        <v>8</v>
      </c>
      <c r="B12" s="5" t="s">
        <v>154</v>
      </c>
      <c r="C12" s="5" t="s">
        <v>33</v>
      </c>
      <c r="D12" s="6" t="n">
        <v>3</v>
      </c>
    </row>
    <row r="13" customFormat="false" ht="15" hidden="false" customHeight="false" outlineLevel="0" collapsed="false">
      <c r="A13" s="5" t="n">
        <v>9</v>
      </c>
      <c r="B13" s="5" t="s">
        <v>155</v>
      </c>
      <c r="C13" s="5" t="s">
        <v>33</v>
      </c>
      <c r="D13" s="6" t="n">
        <v>3</v>
      </c>
    </row>
    <row r="14" customFormat="false" ht="15" hidden="false" customHeight="false" outlineLevel="0" collapsed="false">
      <c r="A14" s="5" t="n">
        <v>10</v>
      </c>
      <c r="B14" s="5" t="s">
        <v>156</v>
      </c>
      <c r="C14" s="5" t="s">
        <v>33</v>
      </c>
      <c r="D14" s="6" t="n">
        <v>3</v>
      </c>
    </row>
    <row r="15" customFormat="false" ht="15" hidden="false" customHeight="false" outlineLevel="0" collapsed="false">
      <c r="A15" s="5" t="n">
        <v>11</v>
      </c>
      <c r="B15" s="5" t="s">
        <v>157</v>
      </c>
      <c r="C15" s="5" t="s">
        <v>34</v>
      </c>
      <c r="D15" s="6" t="n">
        <v>3</v>
      </c>
    </row>
    <row r="16" customFormat="false" ht="15" hidden="false" customHeight="false" outlineLevel="0" collapsed="false">
      <c r="A16" s="5" t="n">
        <v>12</v>
      </c>
      <c r="B16" s="5" t="s">
        <v>158</v>
      </c>
      <c r="C16" s="5" t="s">
        <v>34</v>
      </c>
      <c r="D16" s="6" t="n">
        <v>3</v>
      </c>
    </row>
    <row r="17" customFormat="false" ht="15" hidden="false" customHeight="false" outlineLevel="0" collapsed="false">
      <c r="A17" s="5" t="n">
        <v>13</v>
      </c>
      <c r="B17" s="5" t="s">
        <v>159</v>
      </c>
      <c r="C17" s="5" t="s">
        <v>34</v>
      </c>
      <c r="D17" s="6" t="n">
        <v>3</v>
      </c>
    </row>
    <row r="18" customFormat="false" ht="15" hidden="false" customHeight="false" outlineLevel="0" collapsed="false">
      <c r="A18" s="5" t="n">
        <v>14</v>
      </c>
      <c r="B18" s="5" t="s">
        <v>160</v>
      </c>
      <c r="C18" s="5" t="s">
        <v>34</v>
      </c>
      <c r="D18" s="6" t="n">
        <v>3</v>
      </c>
    </row>
    <row r="19" customFormat="false" ht="15" hidden="false" customHeight="false" outlineLevel="0" collapsed="false">
      <c r="A19" s="5" t="n">
        <v>15</v>
      </c>
      <c r="B19" s="5" t="s">
        <v>161</v>
      </c>
      <c r="C19" s="5" t="s">
        <v>34</v>
      </c>
      <c r="D19" s="6" t="n">
        <v>3</v>
      </c>
    </row>
  </sheetData>
  <mergeCells count="1">
    <mergeCell ref="G9:H9"/>
  </mergeCells>
  <conditionalFormatting sqref="H6:H8">
    <cfRule type="cellIs" priority="2" operator="equal" aboveAverage="0" equalAverage="0" bottom="0" percent="0" rank="0" text="" dxfId="2">
      <formula>"Gap - act now"</formula>
    </cfRule>
    <cfRule type="cellIs" priority="3" operator="equal" aboveAverage="0" equalAverage="0" bottom="0" percent="0" rank="0" text="" dxfId="1">
      <formula>"Healthy"</formula>
    </cfRule>
  </conditionalFormatting>
  <dataValidations count="1">
    <dataValidation allowBlank="true" errorStyle="stop" operator="between" showDropDown="false" showErrorMessage="false" showInputMessage="false" sqref="D5:D19" type="whole">
      <formula1>1</formula1>
      <formula2>5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26"/>
    <col collapsed="false" customWidth="true" hidden="false" outlineLevel="0" max="3" min="3" style="0" width="3"/>
    <col collapsed="false" customWidth="true" hidden="false" outlineLevel="0" max="4" min="4" style="0" width="18"/>
    <col collapsed="false" customWidth="true" hidden="false" outlineLevel="0" max="5" min="5" style="0" width="3"/>
    <col collapsed="false" customWidth="true" hidden="false" outlineLevel="0" max="6" min="6" style="0" width="14"/>
    <col collapsed="false" customWidth="true" hidden="false" outlineLevel="0" max="7" min="7" style="0" width="3"/>
    <col collapsed="false" customWidth="true" hidden="false" outlineLevel="0" max="8" min="8" style="0" width="10"/>
    <col collapsed="false" customWidth="true" hidden="false" outlineLevel="0" max="9" min="9" style="0" width="3"/>
    <col collapsed="false" customWidth="true" hidden="false" outlineLevel="0" max="10" min="10" style="0" width="10"/>
  </cols>
  <sheetData>
    <row r="1" customFormat="false" ht="18.55" hidden="false" customHeight="false" outlineLevel="0" collapsed="false">
      <c r="A1" s="1" t="s">
        <v>20</v>
      </c>
    </row>
    <row r="2" customFormat="false" ht="15" hidden="false" customHeight="false" outlineLevel="0" collapsed="false">
      <c r="A2" s="2" t="s">
        <v>162</v>
      </c>
    </row>
    <row r="4" customFormat="false" ht="26.85" hidden="false" customHeight="false" outlineLevel="0" collapsed="false">
      <c r="A4" s="3" t="s">
        <v>97</v>
      </c>
      <c r="B4" s="3" t="s">
        <v>163</v>
      </c>
      <c r="C4" s="3"/>
      <c r="D4" s="3" t="s">
        <v>95</v>
      </c>
      <c r="E4" s="3"/>
      <c r="F4" s="3" t="s">
        <v>64</v>
      </c>
      <c r="G4" s="3"/>
      <c r="H4" s="3" t="s">
        <v>164</v>
      </c>
      <c r="I4" s="3"/>
      <c r="J4" s="3" t="s">
        <v>143</v>
      </c>
    </row>
    <row r="5" customFormat="false" ht="15" hidden="false" customHeight="false" outlineLevel="0" collapsed="false">
      <c r="A5" s="5" t="s">
        <v>104</v>
      </c>
      <c r="B5" s="5" t="s">
        <v>109</v>
      </c>
      <c r="D5" s="5" t="s">
        <v>165</v>
      </c>
      <c r="F5" s="5" t="s">
        <v>122</v>
      </c>
      <c r="H5" s="5" t="s">
        <v>42</v>
      </c>
      <c r="J5" s="5" t="s">
        <v>32</v>
      </c>
    </row>
    <row r="6" customFormat="false" ht="15" hidden="false" customHeight="false" outlineLevel="0" collapsed="false">
      <c r="A6" s="5" t="s">
        <v>166</v>
      </c>
      <c r="B6" s="5" t="s">
        <v>109</v>
      </c>
      <c r="D6" s="5" t="s">
        <v>167</v>
      </c>
      <c r="F6" s="5" t="s">
        <v>70</v>
      </c>
      <c r="H6" s="5" t="s">
        <v>41</v>
      </c>
      <c r="J6" s="5" t="s">
        <v>33</v>
      </c>
    </row>
    <row r="7" customFormat="false" ht="15" hidden="false" customHeight="false" outlineLevel="0" collapsed="false">
      <c r="A7" s="5" t="s">
        <v>168</v>
      </c>
      <c r="B7" s="5" t="s">
        <v>109</v>
      </c>
      <c r="D7" s="5" t="s">
        <v>34</v>
      </c>
      <c r="F7" s="5" t="s">
        <v>76</v>
      </c>
      <c r="H7" s="5" t="s">
        <v>44</v>
      </c>
      <c r="J7" s="5" t="s">
        <v>34</v>
      </c>
    </row>
    <row r="8" customFormat="false" ht="15" hidden="false" customHeight="false" outlineLevel="0" collapsed="false">
      <c r="A8" s="5" t="s">
        <v>169</v>
      </c>
      <c r="B8" s="5" t="s">
        <v>33</v>
      </c>
      <c r="D8" s="5" t="s">
        <v>82</v>
      </c>
      <c r="F8" s="5" t="s">
        <v>170</v>
      </c>
      <c r="H8" s="5" t="s">
        <v>40</v>
      </c>
      <c r="J8" s="5" t="s">
        <v>35</v>
      </c>
    </row>
    <row r="9" customFormat="false" ht="15" hidden="false" customHeight="false" outlineLevel="0" collapsed="false">
      <c r="A9" s="5" t="s">
        <v>171</v>
      </c>
      <c r="B9" s="5" t="s">
        <v>33</v>
      </c>
      <c r="D9" s="5" t="s">
        <v>172</v>
      </c>
      <c r="H9" s="5" t="s">
        <v>45</v>
      </c>
      <c r="J9" s="5" t="s">
        <v>36</v>
      </c>
    </row>
    <row r="10" customFormat="false" ht="15" hidden="false" customHeight="false" outlineLevel="0" collapsed="false">
      <c r="A10" s="5" t="s">
        <v>173</v>
      </c>
      <c r="B10" s="5" t="s">
        <v>33</v>
      </c>
      <c r="J10" s="5" t="s">
        <v>37</v>
      </c>
    </row>
    <row r="11" customFormat="false" ht="15" hidden="false" customHeight="false" outlineLevel="0" collapsed="false">
      <c r="A11" s="5" t="s">
        <v>174</v>
      </c>
      <c r="B11" s="5" t="s">
        <v>32</v>
      </c>
    </row>
    <row r="12" customFormat="false" ht="15" hidden="false" customHeight="false" outlineLevel="0" collapsed="false">
      <c r="A12" s="5" t="s">
        <v>175</v>
      </c>
      <c r="B12" s="5" t="s">
        <v>32</v>
      </c>
    </row>
    <row r="13" customFormat="false" ht="15" hidden="false" customHeight="false" outlineLevel="0" collapsed="false">
      <c r="A13" s="5" t="s">
        <v>176</v>
      </c>
      <c r="B13" s="5" t="s">
        <v>110</v>
      </c>
    </row>
    <row r="14" customFormat="false" ht="15" hidden="false" customHeight="false" outlineLevel="0" collapsed="false">
      <c r="A14" s="5" t="s">
        <v>177</v>
      </c>
      <c r="B14" s="5" t="s">
        <v>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2026-10-02T19:42:05Z</dcterms:created>
  <dc:creator>openpyxl</dc:creator>
  <dc:description/>
  <dc:language>en-US</dc:language>
  <cp:lastModifiedBy/>
  <dcterms:modified xsi:type="dcterms:W3CDTF">2026-10-02T19:42:05Z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